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wol\Dropbox\0Diarios\APC-Cross\"/>
    </mc:Choice>
  </mc:AlternateContent>
  <xr:revisionPtr revIDLastSave="0" documentId="8_{5D301D24-EF50-4D45-B82C-1A4020B5A158}" xr6:coauthVersionLast="47" xr6:coauthVersionMax="47" xr10:uidLastSave="{00000000-0000-0000-0000-000000000000}"/>
  <bookViews>
    <workbookView xWindow="-108" yWindow="-108" windowWidth="23256" windowHeight="12456" xr2:uid="{18DDE870-C269-4F4A-A4FD-13B1BB13E100}"/>
  </bookViews>
  <sheets>
    <sheet name="Results" sheetId="2" r:id="rId1"/>
    <sheet name="OriginalOrder" sheetId="1" r:id="rId2"/>
  </sheets>
  <definedNames>
    <definedName name="_xlnm.Print_Area" localSheetId="1">OriginalOrder!$A$1:$E$65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5" i="2" l="1"/>
  <c r="Q35" i="2"/>
  <c r="S39" i="2"/>
  <c r="R39" i="2"/>
  <c r="Q39" i="2"/>
  <c r="Q38" i="2"/>
  <c r="R38" i="2"/>
  <c r="R36" i="2"/>
  <c r="Q34" i="2"/>
  <c r="M51" i="2"/>
  <c r="W22" i="2"/>
  <c r="X31" i="2"/>
  <c r="W25" i="2"/>
  <c r="X25" i="2"/>
  <c r="W21" i="2"/>
  <c r="W23" i="2"/>
  <c r="W26" i="2"/>
  <c r="W24" i="2"/>
  <c r="W15" i="2"/>
  <c r="W11" i="2"/>
  <c r="Y11" i="2"/>
  <c r="S11" i="2"/>
  <c r="R4" i="2"/>
  <c r="P4" i="2"/>
  <c r="W13" i="2"/>
  <c r="W14" i="2"/>
  <c r="W16" i="2"/>
  <c r="Y8" i="2"/>
  <c r="Y7" i="2"/>
  <c r="X7" i="2"/>
  <c r="V7" i="2"/>
  <c r="X6" i="2"/>
  <c r="X8" i="2"/>
  <c r="Z19" i="2"/>
  <c r="Q40" i="2"/>
  <c r="V4" i="2"/>
  <c r="Z7" i="2"/>
</calcChain>
</file>

<file path=xl/sharedStrings.xml><?xml version="1.0" encoding="utf-8"?>
<sst xmlns="http://schemas.openxmlformats.org/spreadsheetml/2006/main" count="320" uniqueCount="188">
  <si>
    <t>FUTURO CAMPEONES (X-RAILS)</t>
  </si>
  <si>
    <t>INTROS</t>
  </si>
  <si>
    <t>BARRAS</t>
  </si>
  <si>
    <t>PRINCIPIANTES</t>
  </si>
  <si>
    <t>INTERMEDIOS</t>
  </si>
  <si>
    <t>AVANZADOS</t>
  </si>
  <si>
    <t>MASTERS + TRANSITORIOS</t>
  </si>
  <si>
    <t>DERBY BY THE SEA - JANUARY 24TH 2026</t>
  </si>
  <si>
    <t>BROWNIE</t>
  </si>
  <si>
    <t xml:space="preserve">SOFIA KYSELA </t>
  </si>
  <si>
    <t>NYYA MACCORMACK</t>
  </si>
  <si>
    <t>COAST</t>
  </si>
  <si>
    <t>JENNIFER SIMMONS</t>
  </si>
  <si>
    <t>LEO</t>
  </si>
  <si>
    <t>ROBIN BERGER</t>
  </si>
  <si>
    <t>G-LOVE</t>
  </si>
  <si>
    <t>MCKENZIE MAGNUS</t>
  </si>
  <si>
    <t>GUINNESS</t>
  </si>
  <si>
    <t>NICO</t>
  </si>
  <si>
    <t xml:space="preserve">BAYLOR SUKORNYK </t>
  </si>
  <si>
    <t>GUAYABITA</t>
  </si>
  <si>
    <t xml:space="preserve">ABRIELLA HARRINGTON </t>
  </si>
  <si>
    <t>SADIE MANGUS</t>
  </si>
  <si>
    <t>GRACEANNE VAIL</t>
  </si>
  <si>
    <t>SAPPHIRE</t>
  </si>
  <si>
    <t xml:space="preserve">MADELINE KARLSSON </t>
  </si>
  <si>
    <t>INDIE</t>
  </si>
  <si>
    <t xml:space="preserve">ROWAN ALLISON </t>
  </si>
  <si>
    <t>FLYING DREAM</t>
  </si>
  <si>
    <t xml:space="preserve">SIENNA WESTIN </t>
  </si>
  <si>
    <t>AF GOLIATH</t>
  </si>
  <si>
    <t xml:space="preserve">DRAYTON FONTENOT </t>
  </si>
  <si>
    <t>LABERINTO</t>
  </si>
  <si>
    <t xml:space="preserve">NYYA MACCORMACK </t>
  </si>
  <si>
    <t>MANCHITAS</t>
  </si>
  <si>
    <t xml:space="preserve">ALEXANDRA YOUNG </t>
  </si>
  <si>
    <t>CASPIAN</t>
  </si>
  <si>
    <r>
      <t>⁠</t>
    </r>
    <r>
      <rPr>
        <sz val="12"/>
        <color rgb="FF000000"/>
        <rFont val="Calibri"/>
        <family val="2"/>
        <scheme val="minor"/>
      </rPr>
      <t xml:space="preserve">ZENN BRAUN </t>
    </r>
  </si>
  <si>
    <t>BAYLOR SUKORNYK</t>
  </si>
  <si>
    <t>⁠SAHEJ JACKSON</t>
  </si>
  <si>
    <t>BELLE HILL</t>
  </si>
  <si>
    <t>KHALEESI</t>
  </si>
  <si>
    <t xml:space="preserve">MOLLY DALLY </t>
  </si>
  <si>
    <t>PALOMA</t>
  </si>
  <si>
    <t xml:space="preserve">MAYALIN ESPINOZA </t>
  </si>
  <si>
    <t>PUMPKIN</t>
  </si>
  <si>
    <t xml:space="preserve">ANNE JANSEN </t>
  </si>
  <si>
    <t>MARY JANE</t>
  </si>
  <si>
    <r>
      <t>⁠</t>
    </r>
    <r>
      <rPr>
        <sz val="12"/>
        <color rgb="FF000000"/>
        <rFont val="Calibri"/>
        <family val="2"/>
        <scheme val="minor"/>
      </rPr>
      <t>MCKENZIE MANGUS</t>
    </r>
  </si>
  <si>
    <t>REVEL</t>
  </si>
  <si>
    <t>PAZ SWINDEL</t>
  </si>
  <si>
    <t>SILVER</t>
  </si>
  <si>
    <t xml:space="preserve">LUCY MARGOLIN </t>
  </si>
  <si>
    <t>⁠JENNA ALICIA</t>
  </si>
  <si>
    <t>SEMPER FI</t>
  </si>
  <si>
    <t>STELLA</t>
  </si>
  <si>
    <t xml:space="preserve">⁠ROBIN BERGER </t>
  </si>
  <si>
    <t>BELLAGIO</t>
  </si>
  <si>
    <t xml:space="preserve">⁠SOFIA KYSELA </t>
  </si>
  <si>
    <t>RUMI</t>
  </si>
  <si>
    <t>RED</t>
  </si>
  <si>
    <r>
      <t>⁠</t>
    </r>
    <r>
      <rPr>
        <sz val="12"/>
        <color rgb="FF000000"/>
        <rFont val="Calibri"/>
        <family val="2"/>
        <scheme val="minor"/>
      </rPr>
      <t xml:space="preserve">LEONOR MUNOZ </t>
    </r>
  </si>
  <si>
    <t>LORENZACCIO KZI</t>
  </si>
  <si>
    <t>MAXIMUS</t>
  </si>
  <si>
    <t>SEVEN</t>
  </si>
  <si>
    <t>BILL</t>
  </si>
  <si>
    <t>TAMBOR</t>
  </si>
  <si>
    <r>
      <t>⁠</t>
    </r>
    <r>
      <rPr>
        <sz val="12"/>
        <color rgb="FF000000"/>
        <rFont val="Calibri"/>
        <family val="2"/>
        <scheme val="minor"/>
      </rPr>
      <t>ANNE JANSEN</t>
    </r>
  </si>
  <si>
    <t xml:space="preserve">EVALYN ESPINOZA </t>
  </si>
  <si>
    <t>MONTY</t>
  </si>
  <si>
    <t xml:space="preserve">SADIE MANGUS </t>
  </si>
  <si>
    <t>JADE</t>
  </si>
  <si>
    <t>ABRIELLA HARRINGTON</t>
  </si>
  <si>
    <t>ARIE</t>
  </si>
  <si>
    <t>DABNEY HARRINGTON</t>
  </si>
  <si>
    <t xml:space="preserve">YERAL RIZO </t>
  </si>
  <si>
    <t>EL BLANCO</t>
  </si>
  <si>
    <t xml:space="preserve">JULIE VANDERPLUIJM </t>
  </si>
  <si>
    <t>CARMELA</t>
  </si>
  <si>
    <t xml:space="preserve">MARGARETH O’CLEIRIGH </t>
  </si>
  <si>
    <t>MONSERRAT GUITART</t>
  </si>
  <si>
    <t>Placing</t>
  </si>
  <si>
    <t>Opt</t>
  </si>
  <si>
    <t>Speeding</t>
  </si>
  <si>
    <t>Lim</t>
  </si>
  <si>
    <t>Elim</t>
  </si>
  <si>
    <t>4R</t>
  </si>
  <si>
    <t>1.47.33</t>
  </si>
  <si>
    <t>Time Min</t>
  </si>
  <si>
    <t>Time Sec</t>
  </si>
  <si>
    <t>Time Faults</t>
  </si>
  <si>
    <t>Total Faults</t>
  </si>
  <si>
    <t>Course Faults</t>
  </si>
  <si>
    <t>Ranking Points</t>
  </si>
  <si>
    <t>AHO</t>
  </si>
  <si>
    <t>APC</t>
  </si>
  <si>
    <t>LA FINCA</t>
  </si>
  <si>
    <t>Orden</t>
  </si>
  <si>
    <t>Caballo</t>
  </si>
  <si>
    <t>Competidor</t>
  </si>
  <si>
    <t>Asociacion</t>
  </si>
  <si>
    <t>Leonor Muñoz</t>
  </si>
  <si>
    <t>Lorenzaccio KZI</t>
  </si>
  <si>
    <t>Mckenzie Mangus</t>
  </si>
  <si>
    <t>Seven</t>
  </si>
  <si>
    <t>Nyya MacCormack</t>
  </si>
  <si>
    <t>Bellagio</t>
  </si>
  <si>
    <t>Catalina Qualls</t>
  </si>
  <si>
    <t>Jasmine</t>
  </si>
  <si>
    <t>4b</t>
  </si>
  <si>
    <t>8a</t>
  </si>
  <si>
    <t>8b</t>
  </si>
  <si>
    <t>8c</t>
  </si>
  <si>
    <t>8d</t>
  </si>
  <si>
    <t>DERBY CROSS STELLA DEL MAR Agosto 2026</t>
  </si>
  <si>
    <t>ANDEDE</t>
  </si>
  <si>
    <t>3.17.19</t>
  </si>
  <si>
    <t>3.29.96</t>
  </si>
  <si>
    <t>4R+8R</t>
  </si>
  <si>
    <t>4R+8R-Elim</t>
  </si>
  <si>
    <t>4a</t>
  </si>
  <si>
    <t>3.45.11</t>
  </si>
  <si>
    <t>7a</t>
  </si>
  <si>
    <t>7b</t>
  </si>
  <si>
    <t>Robin Berger</t>
  </si>
  <si>
    <t>Aspen</t>
  </si>
  <si>
    <t>Jenna Alico</t>
  </si>
  <si>
    <t>Semper Fi</t>
  </si>
  <si>
    <t>Norte</t>
  </si>
  <si>
    <t>Stella</t>
  </si>
  <si>
    <t>2.59.91</t>
  </si>
  <si>
    <t>2.46.88</t>
  </si>
  <si>
    <t>2.45.25</t>
  </si>
  <si>
    <t>Guiness</t>
  </si>
  <si>
    <t>Paloma</t>
  </si>
  <si>
    <t>Helene Lafferty-Smith</t>
  </si>
  <si>
    <t>Fortuna</t>
  </si>
  <si>
    <t>Sophia Qualls</t>
  </si>
  <si>
    <t>Cleo</t>
  </si>
  <si>
    <t>Cody Qualls</t>
  </si>
  <si>
    <t>Jam</t>
  </si>
  <si>
    <t>Karen Lafferty-Smith</t>
  </si>
  <si>
    <t>Smartcito</t>
  </si>
  <si>
    <t>Desi Thomas</t>
  </si>
  <si>
    <t>Freddy</t>
  </si>
  <si>
    <t>Andy</t>
  </si>
  <si>
    <t>2.53.54</t>
  </si>
  <si>
    <t>Ret</t>
  </si>
  <si>
    <t>5a</t>
  </si>
  <si>
    <t>5b</t>
  </si>
  <si>
    <t>1.36.28</t>
  </si>
  <si>
    <t>1.28.01</t>
  </si>
  <si>
    <t>1.33.00</t>
  </si>
  <si>
    <t>1.28.65</t>
  </si>
  <si>
    <t>1.51.69</t>
  </si>
  <si>
    <t>1.29.43</t>
  </si>
  <si>
    <t>Luciana Giordano</t>
  </si>
  <si>
    <t>Manchitas</t>
  </si>
  <si>
    <t>Orbita</t>
  </si>
  <si>
    <t>Duke Thomas</t>
  </si>
  <si>
    <t>Hercules</t>
  </si>
  <si>
    <t>Coco Shireman</t>
  </si>
  <si>
    <t>G Love</t>
  </si>
  <si>
    <t>Sadie Graham</t>
  </si>
  <si>
    <t>Rumi</t>
  </si>
  <si>
    <t>Mambo</t>
  </si>
  <si>
    <t>Ivana Coluccia</t>
  </si>
  <si>
    <t>Zion</t>
  </si>
  <si>
    <t>Brownie</t>
  </si>
  <si>
    <t>Roma</t>
  </si>
  <si>
    <t>Axel</t>
  </si>
  <si>
    <t>FUTURO CAMPEONES</t>
  </si>
  <si>
    <t>Nala Tobia Ferris</t>
  </si>
  <si>
    <t>Gucci</t>
  </si>
  <si>
    <t>Layla McKee</t>
  </si>
  <si>
    <t>1.24.90</t>
  </si>
  <si>
    <t>4R+8R, Elim</t>
  </si>
  <si>
    <t>4R Elim</t>
  </si>
  <si>
    <t>1.11.27</t>
  </si>
  <si>
    <t>1.51.78</t>
  </si>
  <si>
    <t>2.12.54</t>
  </si>
  <si>
    <t>time limit exceeded</t>
  </si>
  <si>
    <t>Rider Fall</t>
  </si>
  <si>
    <t>1.12.26</t>
  </si>
  <si>
    <t>1.22.06</t>
  </si>
  <si>
    <t>1.20.78</t>
  </si>
  <si>
    <t xml:space="preserve">Time </t>
  </si>
  <si>
    <t>1.17.12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</si>
</sst>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DD5D8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Border="1"/>
    <xf numFmtId="0" fontId="1" fillId="0" borderId="13" xfId="0" applyFont="1" applyBorder="1" applyAlignment="1">
      <alignment vertical="center" wrapText="1"/>
    </xf>
    <xf numFmtId="0" fontId="1" fillId="4" borderId="14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2" fontId="0" fillId="0" borderId="5" xfId="0" applyNumberFormat="1" applyBorder="1"/>
    <xf numFmtId="0" fontId="2" fillId="2" borderId="0" xfId="0" applyFont="1" applyFill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4" borderId="17" xfId="0" applyFont="1" applyFill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20" fontId="0" fillId="0" borderId="5" xfId="0" applyNumberFormat="1" applyBorder="1"/>
    <xf numFmtId="0" fontId="0" fillId="0" borderId="5" xfId="0" applyBorder="1" applyAlignment="1">
      <alignment horizontal="center"/>
    </xf>
    <xf numFmtId="20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5D8"/>
      <color rgb="FFFFC8BF"/>
      <color rgb="FFFFE1C8"/>
      <color rgb="FFFFC9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F9B6-4EE4-48B6-BF2F-FE2C9F4AFCCF}">
  <sheetPr>
    <pageSetUpPr fitToPage="1"/>
  </sheetPr>
  <dimension ref="A1:AC62"/>
  <sheetViews>
    <sheetView tabSelected="1" workbookViewId="0">
      <pane xSplit="2" ySplit="2" topLeftCell="C10" activePane="bottomRight" state="frozen"/>
      <selection pane="bottomLeft" activeCell="A3" sqref="A3"/>
      <selection pane="topRight" activeCell="C1" sqref="C1"/>
      <selection pane="bottomRight" sqref="A1:H1"/>
    </sheetView>
  </sheetViews>
  <sheetFormatPr defaultRowHeight="15" x14ac:dyDescent="0.2"/>
  <cols>
    <col min="2" max="2" width="18.49609375" customWidth="1"/>
    <col min="3" max="3" width="15.78125" customWidth="1"/>
    <col min="4" max="4" width="10.8515625" customWidth="1"/>
    <col min="5" max="13" width="4.4375" customWidth="1"/>
    <col min="14" max="17" width="8.75390625" customWidth="1"/>
    <col min="18" max="18" width="11.34375" customWidth="1"/>
    <col min="19" max="21" width="8.75390625" customWidth="1"/>
    <col min="22" max="22" width="10.234375" bestFit="1" customWidth="1"/>
    <col min="23" max="23" width="13.31640625" bestFit="1" customWidth="1"/>
    <col min="24" max="24" width="9.73828125" bestFit="1" customWidth="1"/>
    <col min="25" max="25" width="9.73828125" customWidth="1"/>
    <col min="28" max="28" width="13.4375" customWidth="1"/>
  </cols>
  <sheetData>
    <row r="1" spans="1:29" ht="23.25" x14ac:dyDescent="0.3">
      <c r="A1" s="54" t="s">
        <v>114</v>
      </c>
      <c r="B1" s="54"/>
      <c r="C1" s="54"/>
      <c r="D1" s="54"/>
      <c r="E1" s="54"/>
      <c r="F1" s="54"/>
      <c r="G1" s="54"/>
      <c r="H1" s="54"/>
    </row>
    <row r="2" spans="1:29" x14ac:dyDescent="0.2">
      <c r="A2" t="s">
        <v>97</v>
      </c>
      <c r="B2" t="s">
        <v>99</v>
      </c>
      <c r="C2" t="s">
        <v>98</v>
      </c>
      <c r="D2" t="s">
        <v>100</v>
      </c>
    </row>
    <row r="4" spans="1:29" ht="15.75" thickBot="1" x14ac:dyDescent="0.25">
      <c r="O4" t="s">
        <v>83</v>
      </c>
      <c r="P4">
        <f>2*60+38</f>
        <v>158</v>
      </c>
      <c r="Q4" t="s">
        <v>82</v>
      </c>
      <c r="R4">
        <f>3*60+20</f>
        <v>200</v>
      </c>
      <c r="S4" t="s">
        <v>84</v>
      </c>
      <c r="V4">
        <f>+R4*2</f>
        <v>400</v>
      </c>
    </row>
    <row r="5" spans="1:29" ht="21.75" thickBot="1" x14ac:dyDescent="0.25">
      <c r="A5" s="51" t="s">
        <v>5</v>
      </c>
      <c r="B5" s="52"/>
      <c r="C5" s="53"/>
      <c r="D5" s="28"/>
      <c r="E5" s="39">
        <v>1</v>
      </c>
      <c r="F5" s="39">
        <v>2</v>
      </c>
      <c r="G5" s="39">
        <v>3</v>
      </c>
      <c r="H5" s="39" t="s">
        <v>120</v>
      </c>
      <c r="I5" s="39" t="s">
        <v>109</v>
      </c>
      <c r="J5" s="39">
        <v>5</v>
      </c>
      <c r="K5" s="39">
        <v>6</v>
      </c>
      <c r="L5" s="39">
        <v>7</v>
      </c>
      <c r="M5" s="39" t="s">
        <v>110</v>
      </c>
      <c r="N5" s="39" t="s">
        <v>111</v>
      </c>
      <c r="O5" s="39" t="s">
        <v>112</v>
      </c>
      <c r="P5" s="39" t="s">
        <v>113</v>
      </c>
      <c r="Q5" s="39">
        <v>9</v>
      </c>
      <c r="R5" s="39">
        <v>10</v>
      </c>
      <c r="S5" s="39">
        <v>11</v>
      </c>
      <c r="T5" s="39">
        <v>12</v>
      </c>
      <c r="U5" s="39">
        <v>13</v>
      </c>
      <c r="V5" s="22" t="s">
        <v>92</v>
      </c>
      <c r="W5" s="22" t="s">
        <v>88</v>
      </c>
      <c r="X5" s="22" t="s">
        <v>89</v>
      </c>
      <c r="Y5" s="22" t="s">
        <v>90</v>
      </c>
      <c r="Z5" s="22" t="s">
        <v>91</v>
      </c>
      <c r="AA5" s="22" t="s">
        <v>81</v>
      </c>
      <c r="AB5" s="22" t="s">
        <v>93</v>
      </c>
    </row>
    <row r="6" spans="1:29" ht="15.75" x14ac:dyDescent="0.2">
      <c r="A6" s="15">
        <v>1</v>
      </c>
      <c r="B6" s="16" t="s">
        <v>101</v>
      </c>
      <c r="C6" s="17" t="s">
        <v>102</v>
      </c>
      <c r="D6" s="41" t="s">
        <v>96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>
        <v>0</v>
      </c>
      <c r="W6" s="38" t="s">
        <v>116</v>
      </c>
      <c r="X6" s="22">
        <f>3*60+17.19</f>
        <v>197.19</v>
      </c>
      <c r="Y6" s="22">
        <v>0</v>
      </c>
      <c r="Z6" s="22">
        <v>0</v>
      </c>
      <c r="AA6" s="22">
        <v>1</v>
      </c>
      <c r="AB6" s="22">
        <v>7</v>
      </c>
    </row>
    <row r="7" spans="1:29" x14ac:dyDescent="0.2">
      <c r="A7" s="2">
        <v>2</v>
      </c>
      <c r="B7" s="14" t="s">
        <v>103</v>
      </c>
      <c r="C7" s="4" t="s">
        <v>104</v>
      </c>
      <c r="D7" s="42" t="s">
        <v>95</v>
      </c>
      <c r="E7" s="22">
        <v>4</v>
      </c>
      <c r="F7" s="22"/>
      <c r="G7" s="22"/>
      <c r="H7" s="22"/>
      <c r="I7" s="22">
        <v>4</v>
      </c>
      <c r="J7" s="22"/>
      <c r="K7" s="22">
        <v>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>
        <f>+SUM(E7:U7)</f>
        <v>12</v>
      </c>
      <c r="W7" s="22" t="s">
        <v>117</v>
      </c>
      <c r="X7" s="22">
        <f>3*60+29.96</f>
        <v>209.96</v>
      </c>
      <c r="Y7" s="22">
        <f>10*0.4</f>
        <v>4</v>
      </c>
      <c r="Z7" s="22">
        <f>+Y7+V7</f>
        <v>16</v>
      </c>
      <c r="AA7" s="22">
        <v>2</v>
      </c>
      <c r="AB7" s="22">
        <v>5</v>
      </c>
    </row>
    <row r="8" spans="1:29" x14ac:dyDescent="0.2">
      <c r="A8" s="36">
        <v>4</v>
      </c>
      <c r="B8" s="37" t="s">
        <v>107</v>
      </c>
      <c r="C8" s="44" t="s">
        <v>108</v>
      </c>
      <c r="D8" s="42" t="s">
        <v>115</v>
      </c>
      <c r="E8" s="22"/>
      <c r="F8" s="22"/>
      <c r="G8" s="22"/>
      <c r="H8" s="22">
        <v>4</v>
      </c>
      <c r="I8" s="22">
        <v>4</v>
      </c>
      <c r="J8" s="22" t="s">
        <v>86</v>
      </c>
      <c r="K8" s="22">
        <v>4</v>
      </c>
      <c r="L8" s="22"/>
      <c r="M8" s="22"/>
      <c r="N8" s="22" t="s">
        <v>86</v>
      </c>
      <c r="O8" s="22"/>
      <c r="P8" s="22"/>
      <c r="Q8" s="22"/>
      <c r="R8" s="22"/>
      <c r="S8" s="22"/>
      <c r="T8" s="22"/>
      <c r="U8" s="22"/>
      <c r="V8" s="22">
        <v>20</v>
      </c>
      <c r="W8" s="22" t="s">
        <v>121</v>
      </c>
      <c r="X8" s="22">
        <f>3*60+29.11</f>
        <v>209.11</v>
      </c>
      <c r="Y8" s="22">
        <f>25*0.4</f>
        <v>10</v>
      </c>
      <c r="Z8" s="22">
        <v>30</v>
      </c>
      <c r="AA8" s="22">
        <v>3</v>
      </c>
      <c r="AB8" s="22">
        <v>0</v>
      </c>
    </row>
    <row r="9" spans="1:29" ht="15.75" thickBot="1" x14ac:dyDescent="0.25">
      <c r="A9" s="5">
        <v>3</v>
      </c>
      <c r="B9" s="20" t="s">
        <v>105</v>
      </c>
      <c r="C9" s="21" t="s">
        <v>106</v>
      </c>
      <c r="D9" s="43" t="s">
        <v>94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 t="s">
        <v>119</v>
      </c>
      <c r="T9" s="22"/>
      <c r="U9" s="22"/>
      <c r="V9" s="22"/>
      <c r="W9" s="22"/>
      <c r="X9" s="22"/>
      <c r="Y9" s="22"/>
      <c r="Z9" s="22" t="s">
        <v>85</v>
      </c>
      <c r="AA9" s="22"/>
      <c r="AB9" s="22"/>
      <c r="AC9" s="40">
        <v>0.34444444444444444</v>
      </c>
    </row>
    <row r="11" spans="1:29" ht="15.75" thickBot="1" x14ac:dyDescent="0.25">
      <c r="R11" t="s">
        <v>83</v>
      </c>
      <c r="S11">
        <f>2*60+45</f>
        <v>165</v>
      </c>
      <c r="V11" t="s">
        <v>82</v>
      </c>
      <c r="W11">
        <f>3*60+10</f>
        <v>190</v>
      </c>
      <c r="X11" t="s">
        <v>84</v>
      </c>
      <c r="Y11">
        <f>+W11*2</f>
        <v>380</v>
      </c>
    </row>
    <row r="12" spans="1:29" ht="21.75" thickBot="1" x14ac:dyDescent="0.25">
      <c r="A12" s="51" t="s">
        <v>4</v>
      </c>
      <c r="B12" s="52"/>
      <c r="C12" s="53"/>
      <c r="D12" s="28"/>
      <c r="E12" s="22">
        <v>1</v>
      </c>
      <c r="F12" s="22">
        <v>2</v>
      </c>
      <c r="G12" s="22">
        <v>3</v>
      </c>
      <c r="H12" s="22" t="s">
        <v>120</v>
      </c>
      <c r="I12" s="22" t="s">
        <v>109</v>
      </c>
      <c r="J12" s="22">
        <v>5</v>
      </c>
      <c r="K12" s="22">
        <v>6</v>
      </c>
      <c r="L12" s="22" t="s">
        <v>122</v>
      </c>
      <c r="M12" s="22" t="s">
        <v>123</v>
      </c>
      <c r="N12" s="22">
        <v>8</v>
      </c>
      <c r="O12" s="22">
        <v>9</v>
      </c>
      <c r="P12" s="22">
        <v>10</v>
      </c>
      <c r="Q12" s="22">
        <v>11</v>
      </c>
      <c r="R12" s="22">
        <v>12</v>
      </c>
      <c r="S12" s="22" t="s">
        <v>92</v>
      </c>
      <c r="T12" s="22"/>
      <c r="U12" s="22"/>
      <c r="V12" s="22" t="s">
        <v>88</v>
      </c>
      <c r="W12" s="22" t="s">
        <v>89</v>
      </c>
      <c r="X12" s="22" t="s">
        <v>90</v>
      </c>
      <c r="Y12" s="22" t="s">
        <v>91</v>
      </c>
      <c r="Z12" s="22" t="s">
        <v>81</v>
      </c>
      <c r="AA12" s="22" t="s">
        <v>93</v>
      </c>
    </row>
    <row r="13" spans="1:29" x14ac:dyDescent="0.2">
      <c r="A13" s="15">
        <v>3</v>
      </c>
      <c r="B13" s="32" t="s">
        <v>107</v>
      </c>
      <c r="C13" s="33" t="s">
        <v>128</v>
      </c>
      <c r="D13" s="34" t="s">
        <v>115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>
        <v>0</v>
      </c>
      <c r="T13" s="22"/>
      <c r="U13" s="22"/>
      <c r="V13" s="22" t="s">
        <v>132</v>
      </c>
      <c r="W13" s="22">
        <f>2*60+45.25</f>
        <v>165.25</v>
      </c>
      <c r="X13" s="22">
        <v>0</v>
      </c>
      <c r="Y13" s="22">
        <v>0</v>
      </c>
      <c r="Z13" s="22">
        <v>1</v>
      </c>
      <c r="AA13" s="22">
        <v>6</v>
      </c>
    </row>
    <row r="14" spans="1:29" x14ac:dyDescent="0.2">
      <c r="A14" s="2">
        <v>2</v>
      </c>
      <c r="B14" s="14" t="s">
        <v>126</v>
      </c>
      <c r="C14" s="4" t="s">
        <v>127</v>
      </c>
      <c r="D14" s="34" t="s">
        <v>94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>
        <v>0</v>
      </c>
      <c r="T14" s="22"/>
      <c r="U14" s="22"/>
      <c r="V14" s="22" t="s">
        <v>131</v>
      </c>
      <c r="W14" s="22">
        <f>2*60+46.88</f>
        <v>166.88</v>
      </c>
      <c r="X14" s="22">
        <v>0</v>
      </c>
      <c r="Y14" s="22">
        <v>0</v>
      </c>
      <c r="Z14" s="22">
        <v>2</v>
      </c>
      <c r="AA14" s="22">
        <v>5</v>
      </c>
    </row>
    <row r="15" spans="1:29" x14ac:dyDescent="0.2">
      <c r="A15" s="2">
        <v>4</v>
      </c>
      <c r="B15" s="14" t="s">
        <v>124</v>
      </c>
      <c r="C15" s="4" t="s">
        <v>129</v>
      </c>
      <c r="D15" s="34" t="s">
        <v>95</v>
      </c>
      <c r="E15" s="22"/>
      <c r="F15" s="22"/>
      <c r="G15" s="22"/>
      <c r="H15" s="22"/>
      <c r="I15" s="22"/>
      <c r="J15" s="22">
        <v>4</v>
      </c>
      <c r="K15" s="22"/>
      <c r="L15" s="22"/>
      <c r="M15" s="22"/>
      <c r="N15" s="22"/>
      <c r="O15" s="22"/>
      <c r="P15" s="22"/>
      <c r="Q15" s="22"/>
      <c r="R15" s="22"/>
      <c r="S15" s="22">
        <v>4</v>
      </c>
      <c r="T15" s="22"/>
      <c r="U15" s="22"/>
      <c r="V15" s="22" t="s">
        <v>146</v>
      </c>
      <c r="W15" s="22">
        <f>2*60+53.54</f>
        <v>173.54</v>
      </c>
      <c r="X15" s="22">
        <v>0</v>
      </c>
      <c r="Y15" s="22">
        <v>4</v>
      </c>
      <c r="Z15" s="22">
        <v>3</v>
      </c>
      <c r="AA15" s="22">
        <v>4</v>
      </c>
    </row>
    <row r="16" spans="1:29" ht="15.75" thickBot="1" x14ac:dyDescent="0.25">
      <c r="A16" s="5">
        <v>1</v>
      </c>
      <c r="B16" s="20" t="s">
        <v>124</v>
      </c>
      <c r="C16" s="21" t="s">
        <v>125</v>
      </c>
      <c r="D16" s="34" t="s">
        <v>95</v>
      </c>
      <c r="E16" s="22"/>
      <c r="F16" s="22"/>
      <c r="G16" s="22"/>
      <c r="H16" s="22"/>
      <c r="I16" s="22">
        <v>4</v>
      </c>
      <c r="J16" s="22"/>
      <c r="K16" s="22"/>
      <c r="L16" s="22"/>
      <c r="M16" s="22"/>
      <c r="N16" s="22"/>
      <c r="O16" s="22"/>
      <c r="P16" s="22"/>
      <c r="Q16" s="22"/>
      <c r="R16" s="22"/>
      <c r="S16" s="22">
        <v>4</v>
      </c>
      <c r="T16" s="22"/>
      <c r="U16" s="22"/>
      <c r="V16" s="22" t="s">
        <v>130</v>
      </c>
      <c r="W16" s="22">
        <f>60*2+59.91</f>
        <v>179.91</v>
      </c>
      <c r="X16" s="22">
        <v>0</v>
      </c>
      <c r="Y16" s="22">
        <v>4</v>
      </c>
      <c r="Z16" s="22">
        <v>4</v>
      </c>
      <c r="AA16" s="22">
        <v>3</v>
      </c>
      <c r="AB16" s="40">
        <v>0.37291666666666667</v>
      </c>
    </row>
    <row r="19" spans="1:28" ht="15.75" thickBot="1" x14ac:dyDescent="0.25">
      <c r="A19" s="1"/>
      <c r="S19" t="s">
        <v>83</v>
      </c>
      <c r="T19">
        <v>75</v>
      </c>
      <c r="W19" t="s">
        <v>82</v>
      </c>
      <c r="X19">
        <v>105</v>
      </c>
      <c r="Y19" t="s">
        <v>84</v>
      </c>
      <c r="Z19">
        <f>+X19*2</f>
        <v>210</v>
      </c>
    </row>
    <row r="20" spans="1:28" ht="21.75" thickBot="1" x14ac:dyDescent="0.25">
      <c r="A20" s="55" t="s">
        <v>3</v>
      </c>
      <c r="B20" s="56"/>
      <c r="C20" s="57"/>
      <c r="D20" s="28"/>
      <c r="E20" s="22">
        <v>1</v>
      </c>
      <c r="F20" s="22">
        <v>2</v>
      </c>
      <c r="G20" s="22">
        <v>3</v>
      </c>
      <c r="H20" s="22">
        <v>4</v>
      </c>
      <c r="I20" s="22" t="s">
        <v>148</v>
      </c>
      <c r="J20" s="22" t="s">
        <v>149</v>
      </c>
      <c r="K20" s="22">
        <v>6</v>
      </c>
      <c r="L20" s="22">
        <v>7</v>
      </c>
      <c r="M20" s="22">
        <v>8</v>
      </c>
      <c r="N20" s="22">
        <v>9</v>
      </c>
      <c r="O20" s="22">
        <v>10</v>
      </c>
      <c r="P20" s="22"/>
      <c r="Q20" s="22"/>
      <c r="R20" s="22"/>
      <c r="S20" s="22" t="s">
        <v>92</v>
      </c>
      <c r="T20" s="22"/>
      <c r="U20" s="22"/>
      <c r="V20" s="22" t="s">
        <v>88</v>
      </c>
      <c r="W20" s="22" t="s">
        <v>89</v>
      </c>
      <c r="X20" s="22" t="s">
        <v>90</v>
      </c>
      <c r="Y20" s="22" t="s">
        <v>91</v>
      </c>
      <c r="Z20" s="22" t="s">
        <v>81</v>
      </c>
      <c r="AA20" s="22" t="s">
        <v>93</v>
      </c>
    </row>
    <row r="21" spans="1:28" x14ac:dyDescent="0.2">
      <c r="A21" s="15">
        <v>5</v>
      </c>
      <c r="B21" s="32" t="s">
        <v>139</v>
      </c>
      <c r="C21" s="33" t="s">
        <v>140</v>
      </c>
      <c r="D21" s="41" t="s">
        <v>115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>
        <v>0</v>
      </c>
      <c r="T21" s="22"/>
      <c r="U21" s="22"/>
      <c r="V21" s="22" t="s">
        <v>153</v>
      </c>
      <c r="W21" s="22">
        <f>1*60+28.65</f>
        <v>88.65</v>
      </c>
      <c r="X21" s="22">
        <v>0</v>
      </c>
      <c r="Y21" s="22">
        <v>0</v>
      </c>
      <c r="Z21" s="22">
        <v>1</v>
      </c>
      <c r="AA21" s="22">
        <v>5</v>
      </c>
    </row>
    <row r="22" spans="1:28" x14ac:dyDescent="0.2">
      <c r="A22" s="2">
        <v>7</v>
      </c>
      <c r="B22" s="14" t="s">
        <v>143</v>
      </c>
      <c r="C22" s="4" t="s">
        <v>134</v>
      </c>
      <c r="D22" s="41" t="s">
        <v>95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>
        <v>0</v>
      </c>
      <c r="T22" s="22"/>
      <c r="U22" s="22"/>
      <c r="V22" s="22" t="s">
        <v>155</v>
      </c>
      <c r="W22" s="22">
        <f>1*60+29.43</f>
        <v>89.43</v>
      </c>
      <c r="X22" s="22">
        <v>0</v>
      </c>
      <c r="Y22" s="22">
        <v>0</v>
      </c>
      <c r="Z22" s="22">
        <v>2</v>
      </c>
      <c r="AA22" s="22">
        <v>4</v>
      </c>
    </row>
    <row r="23" spans="1:28" x14ac:dyDescent="0.2">
      <c r="A23" s="2">
        <v>4</v>
      </c>
      <c r="B23" s="12" t="s">
        <v>137</v>
      </c>
      <c r="C23" s="3" t="s">
        <v>138</v>
      </c>
      <c r="D23" s="41" t="s">
        <v>115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>
        <v>0</v>
      </c>
      <c r="T23" s="22"/>
      <c r="U23" s="22"/>
      <c r="V23" s="22" t="s">
        <v>152</v>
      </c>
      <c r="W23" s="22">
        <f>1*60+33</f>
        <v>93</v>
      </c>
      <c r="X23" s="22">
        <v>0</v>
      </c>
      <c r="Y23" s="22">
        <v>0</v>
      </c>
      <c r="Z23" s="22">
        <v>3</v>
      </c>
      <c r="AA23" s="22">
        <v>3</v>
      </c>
    </row>
    <row r="24" spans="1:28" x14ac:dyDescent="0.2">
      <c r="A24" s="2">
        <v>1</v>
      </c>
      <c r="B24" s="12" t="s">
        <v>103</v>
      </c>
      <c r="C24" s="3" t="s">
        <v>133</v>
      </c>
      <c r="D24" s="41" t="s">
        <v>94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>
        <v>0</v>
      </c>
      <c r="T24" s="22"/>
      <c r="U24" s="22"/>
      <c r="V24" s="22" t="s">
        <v>150</v>
      </c>
      <c r="W24" s="22">
        <f>1*60+36.28</f>
        <v>96.28</v>
      </c>
      <c r="X24" s="22">
        <v>0</v>
      </c>
      <c r="Y24" s="22">
        <v>0</v>
      </c>
      <c r="Z24" s="22">
        <v>4</v>
      </c>
      <c r="AA24" s="22">
        <v>2</v>
      </c>
    </row>
    <row r="25" spans="1:28" x14ac:dyDescent="0.2">
      <c r="A25" s="2">
        <v>2</v>
      </c>
      <c r="B25" s="14" t="s">
        <v>141</v>
      </c>
      <c r="C25" s="4" t="s">
        <v>142</v>
      </c>
      <c r="D25" s="41" t="s">
        <v>95</v>
      </c>
      <c r="E25" s="22"/>
      <c r="F25" s="22" t="s">
        <v>86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>
        <v>4</v>
      </c>
      <c r="T25" s="22"/>
      <c r="U25" s="22"/>
      <c r="V25" s="22" t="s">
        <v>154</v>
      </c>
      <c r="W25" s="22">
        <f>1*60+51.69</f>
        <v>111.69</v>
      </c>
      <c r="X25" s="22">
        <f>7*0.4</f>
        <v>2.8000000000000003</v>
      </c>
      <c r="Y25" s="22">
        <v>6.8</v>
      </c>
      <c r="Z25" s="22">
        <v>5</v>
      </c>
      <c r="AA25" s="22">
        <v>1</v>
      </c>
    </row>
    <row r="26" spans="1:28" x14ac:dyDescent="0.2">
      <c r="A26" s="2">
        <v>6</v>
      </c>
      <c r="B26" s="14" t="s">
        <v>105</v>
      </c>
      <c r="C26" s="4" t="s">
        <v>134</v>
      </c>
      <c r="D26" s="41" t="s">
        <v>94</v>
      </c>
      <c r="E26" s="22"/>
      <c r="F26" s="22"/>
      <c r="G26" s="22"/>
      <c r="H26" s="22"/>
      <c r="I26" s="22"/>
      <c r="J26" s="22"/>
      <c r="K26" s="22"/>
      <c r="L26" s="22">
        <v>4</v>
      </c>
      <c r="M26" s="22"/>
      <c r="N26" s="22">
        <v>4</v>
      </c>
      <c r="O26" s="22"/>
      <c r="P26" s="22"/>
      <c r="Q26" s="22"/>
      <c r="R26" s="22"/>
      <c r="S26" s="22">
        <v>8</v>
      </c>
      <c r="T26" s="22"/>
      <c r="U26" s="22"/>
      <c r="V26" s="22" t="s">
        <v>151</v>
      </c>
      <c r="W26" s="22">
        <f>1*60+28.01</f>
        <v>88.01</v>
      </c>
      <c r="X26" s="22">
        <v>0</v>
      </c>
      <c r="Y26" s="22">
        <v>8</v>
      </c>
      <c r="Z26" s="22">
        <v>6</v>
      </c>
      <c r="AA26" s="22">
        <v>1</v>
      </c>
    </row>
    <row r="27" spans="1:28" x14ac:dyDescent="0.2">
      <c r="A27" s="2">
        <v>9</v>
      </c>
      <c r="B27" s="14" t="s">
        <v>105</v>
      </c>
      <c r="C27" s="4" t="s">
        <v>145</v>
      </c>
      <c r="D27" s="41" t="s">
        <v>94</v>
      </c>
      <c r="E27" s="22"/>
      <c r="F27" s="22" t="s">
        <v>86</v>
      </c>
      <c r="G27" s="22"/>
      <c r="H27" s="22"/>
      <c r="I27" s="22"/>
      <c r="J27" s="22"/>
      <c r="K27" s="22" t="s">
        <v>86</v>
      </c>
      <c r="L27" s="22" t="s">
        <v>85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 t="s">
        <v>85</v>
      </c>
      <c r="Z27" s="22"/>
      <c r="AA27" s="22"/>
    </row>
    <row r="28" spans="1:28" x14ac:dyDescent="0.2">
      <c r="A28" s="2">
        <v>3</v>
      </c>
      <c r="B28" s="14" t="s">
        <v>135</v>
      </c>
      <c r="C28" s="4" t="s">
        <v>136</v>
      </c>
      <c r="D28" s="41" t="s">
        <v>95</v>
      </c>
      <c r="E28" s="22" t="s">
        <v>147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 t="s">
        <v>147</v>
      </c>
      <c r="Z28" s="22"/>
      <c r="AA28" s="22"/>
    </row>
    <row r="29" spans="1:28" ht="15.75" thickBot="1" x14ac:dyDescent="0.25">
      <c r="A29" s="5">
        <v>8</v>
      </c>
      <c r="B29" s="20" t="s">
        <v>124</v>
      </c>
      <c r="C29" s="21" t="s">
        <v>144</v>
      </c>
      <c r="D29" s="41" t="s">
        <v>95</v>
      </c>
      <c r="E29" s="22" t="s">
        <v>147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 t="s">
        <v>147</v>
      </c>
      <c r="Z29" s="22"/>
      <c r="AA29" s="22"/>
      <c r="AB29" s="40">
        <v>0.40416666666666667</v>
      </c>
    </row>
    <row r="30" spans="1:28" x14ac:dyDescent="0.2">
      <c r="A30" s="35"/>
      <c r="B30" s="7"/>
      <c r="C30" s="7"/>
      <c r="D30" s="47"/>
    </row>
    <row r="31" spans="1:28" ht="15.75" thickBot="1" x14ac:dyDescent="0.25">
      <c r="Q31" t="s">
        <v>83</v>
      </c>
      <c r="R31">
        <v>76</v>
      </c>
      <c r="U31" t="s">
        <v>82</v>
      </c>
      <c r="V31">
        <v>95</v>
      </c>
      <c r="W31" t="s">
        <v>84</v>
      </c>
      <c r="X31">
        <f>+V31*2</f>
        <v>190</v>
      </c>
    </row>
    <row r="32" spans="1:28" ht="21.75" thickBot="1" x14ac:dyDescent="0.25">
      <c r="A32" s="55" t="s">
        <v>1</v>
      </c>
      <c r="B32" s="56"/>
      <c r="C32" s="56"/>
      <c r="D32" s="28"/>
      <c r="E32" s="22">
        <v>1</v>
      </c>
      <c r="F32" s="22">
        <v>2</v>
      </c>
      <c r="G32" s="22">
        <v>3</v>
      </c>
      <c r="H32" s="22">
        <v>4</v>
      </c>
      <c r="I32" s="22">
        <v>5</v>
      </c>
      <c r="J32" s="22">
        <v>6</v>
      </c>
      <c r="K32" s="22">
        <v>7</v>
      </c>
      <c r="L32" s="22">
        <v>8</v>
      </c>
      <c r="M32" s="22">
        <v>9</v>
      </c>
      <c r="N32" s="22"/>
      <c r="O32" s="22" t="s">
        <v>92</v>
      </c>
      <c r="P32" s="22" t="s">
        <v>88</v>
      </c>
      <c r="Q32" s="22" t="s">
        <v>89</v>
      </c>
      <c r="R32" s="22" t="s">
        <v>90</v>
      </c>
      <c r="S32" s="22" t="s">
        <v>91</v>
      </c>
      <c r="T32" s="22"/>
      <c r="U32" s="22"/>
      <c r="V32" s="22" t="s">
        <v>81</v>
      </c>
      <c r="W32" s="22" t="s">
        <v>93</v>
      </c>
    </row>
    <row r="33" spans="1:24" x14ac:dyDescent="0.2">
      <c r="A33" s="15">
        <v>10</v>
      </c>
      <c r="B33" s="32" t="s">
        <v>161</v>
      </c>
      <c r="C33" s="33" t="s">
        <v>169</v>
      </c>
      <c r="D33" s="49" t="s">
        <v>95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>
        <v>0</v>
      </c>
      <c r="P33" s="22" t="s">
        <v>185</v>
      </c>
      <c r="Q33" s="22">
        <v>80.78</v>
      </c>
      <c r="R33" s="22">
        <v>0</v>
      </c>
      <c r="S33" s="22">
        <v>0</v>
      </c>
      <c r="T33" s="22"/>
      <c r="U33" s="22"/>
      <c r="V33" s="22">
        <v>1</v>
      </c>
      <c r="W33" s="22">
        <v>4</v>
      </c>
    </row>
    <row r="34" spans="1:24" x14ac:dyDescent="0.2">
      <c r="A34" s="2">
        <v>1</v>
      </c>
      <c r="B34" s="12" t="s">
        <v>156</v>
      </c>
      <c r="C34" s="3" t="s">
        <v>157</v>
      </c>
      <c r="D34" s="46" t="s">
        <v>95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>
        <v>0</v>
      </c>
      <c r="P34" s="22" t="s">
        <v>175</v>
      </c>
      <c r="Q34" s="22">
        <f>60+24.9</f>
        <v>84.9</v>
      </c>
      <c r="R34" s="22">
        <v>0</v>
      </c>
      <c r="S34" s="22">
        <v>0</v>
      </c>
      <c r="T34" s="22"/>
      <c r="U34" s="22"/>
      <c r="V34" s="22">
        <v>2</v>
      </c>
      <c r="W34" s="22">
        <v>3</v>
      </c>
    </row>
    <row r="35" spans="1:24" x14ac:dyDescent="0.2">
      <c r="A35" s="2">
        <v>9</v>
      </c>
      <c r="B35" s="14" t="s">
        <v>105</v>
      </c>
      <c r="C35" s="4" t="s">
        <v>168</v>
      </c>
      <c r="D35" s="45" t="s">
        <v>94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>
        <v>0</v>
      </c>
      <c r="P35" s="22" t="s">
        <v>183</v>
      </c>
      <c r="Q35" s="22">
        <f>60+12.76</f>
        <v>72.760000000000005</v>
      </c>
      <c r="R35" s="22">
        <f>3*0.4</f>
        <v>1.2000000000000002</v>
      </c>
      <c r="S35" s="22">
        <v>1.2</v>
      </c>
      <c r="T35" s="22"/>
      <c r="U35" s="22"/>
      <c r="V35" s="22">
        <v>3</v>
      </c>
      <c r="W35" s="22">
        <v>2</v>
      </c>
    </row>
    <row r="36" spans="1:24" x14ac:dyDescent="0.2">
      <c r="A36" s="2">
        <v>5</v>
      </c>
      <c r="B36" s="14" t="s">
        <v>161</v>
      </c>
      <c r="C36" s="4" t="s">
        <v>162</v>
      </c>
      <c r="D36" s="45" t="s">
        <v>95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>
        <v>0</v>
      </c>
      <c r="P36" s="22" t="s">
        <v>178</v>
      </c>
      <c r="Q36" s="27">
        <v>71.27</v>
      </c>
      <c r="R36" s="22">
        <f>4*0.4</f>
        <v>1.6</v>
      </c>
      <c r="S36" s="22">
        <v>1.6</v>
      </c>
      <c r="T36" s="22"/>
      <c r="U36" s="22"/>
      <c r="V36" s="22">
        <v>4</v>
      </c>
      <c r="W36" s="22">
        <v>1</v>
      </c>
    </row>
    <row r="37" spans="1:24" x14ac:dyDescent="0.2">
      <c r="A37" s="2">
        <v>11</v>
      </c>
      <c r="B37" s="14" t="s">
        <v>143</v>
      </c>
      <c r="C37" s="4" t="s">
        <v>157</v>
      </c>
      <c r="D37" s="45" t="s">
        <v>95</v>
      </c>
      <c r="E37" s="22"/>
      <c r="F37" s="22"/>
      <c r="G37" s="22"/>
      <c r="H37" s="22"/>
      <c r="I37" s="22"/>
      <c r="J37" s="22"/>
      <c r="K37" s="22">
        <v>4</v>
      </c>
      <c r="L37" s="22"/>
      <c r="M37" s="22"/>
      <c r="N37" s="22"/>
      <c r="O37" s="22">
        <v>4</v>
      </c>
      <c r="P37" s="22" t="s">
        <v>184</v>
      </c>
      <c r="Q37" s="22">
        <v>82.06</v>
      </c>
      <c r="R37" s="22">
        <v>4</v>
      </c>
      <c r="S37" s="22">
        <v>4</v>
      </c>
      <c r="T37" s="22"/>
      <c r="U37" s="22"/>
      <c r="V37" s="22">
        <v>5</v>
      </c>
      <c r="W37" s="22">
        <v>1</v>
      </c>
    </row>
    <row r="38" spans="1:24" x14ac:dyDescent="0.2">
      <c r="A38" s="2">
        <v>6</v>
      </c>
      <c r="B38" s="12" t="s">
        <v>163</v>
      </c>
      <c r="C38" s="3" t="s">
        <v>164</v>
      </c>
      <c r="D38" s="46" t="s">
        <v>94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>
        <v>0</v>
      </c>
      <c r="P38" s="22" t="s">
        <v>179</v>
      </c>
      <c r="Q38" s="22">
        <f>60+51.78</f>
        <v>111.78</v>
      </c>
      <c r="R38" s="22">
        <f>17*0.4</f>
        <v>6.8000000000000007</v>
      </c>
      <c r="S38" s="22">
        <v>6.8</v>
      </c>
      <c r="T38" s="22"/>
      <c r="U38" s="22"/>
      <c r="V38" s="22">
        <v>6</v>
      </c>
      <c r="W38" s="22">
        <v>1</v>
      </c>
    </row>
    <row r="39" spans="1:24" x14ac:dyDescent="0.2">
      <c r="A39" s="2">
        <v>7</v>
      </c>
      <c r="B39" s="14" t="s">
        <v>126</v>
      </c>
      <c r="C39" s="4" t="s">
        <v>165</v>
      </c>
      <c r="D39" s="45" t="s">
        <v>94</v>
      </c>
      <c r="E39" s="22">
        <v>4</v>
      </c>
      <c r="F39" s="22"/>
      <c r="G39" s="22"/>
      <c r="H39" s="22"/>
      <c r="I39" s="22"/>
      <c r="J39" s="22"/>
      <c r="K39" s="22"/>
      <c r="L39" s="22"/>
      <c r="M39" s="22" t="s">
        <v>118</v>
      </c>
      <c r="N39" s="22"/>
      <c r="O39" s="22">
        <v>16</v>
      </c>
      <c r="P39" s="22" t="s">
        <v>180</v>
      </c>
      <c r="Q39" s="22">
        <f>60+60+12.54</f>
        <v>132.54</v>
      </c>
      <c r="R39" s="22">
        <f>38*0.4</f>
        <v>15.200000000000001</v>
      </c>
      <c r="S39" s="22">
        <f>+R39+O39</f>
        <v>31.200000000000003</v>
      </c>
      <c r="T39" s="22"/>
      <c r="U39" s="22"/>
      <c r="V39" s="22">
        <v>7</v>
      </c>
      <c r="W39" s="22">
        <v>0</v>
      </c>
    </row>
    <row r="40" spans="1:24" x14ac:dyDescent="0.2">
      <c r="A40" s="2">
        <v>3</v>
      </c>
      <c r="B40" s="14" t="s">
        <v>141</v>
      </c>
      <c r="C40" s="4" t="s">
        <v>158</v>
      </c>
      <c r="D40" s="45" t="s">
        <v>95</v>
      </c>
      <c r="E40" s="22"/>
      <c r="F40" s="22"/>
      <c r="G40" s="22" t="s">
        <v>176</v>
      </c>
      <c r="H40" s="22"/>
      <c r="I40" s="22"/>
      <c r="J40" s="22"/>
      <c r="K40" s="22"/>
      <c r="L40" s="22"/>
      <c r="M40" s="22"/>
      <c r="N40" s="22"/>
      <c r="O40" s="22"/>
      <c r="P40" s="22" t="s">
        <v>87</v>
      </c>
      <c r="Q40" s="22">
        <f>60+47.33</f>
        <v>107.33</v>
      </c>
      <c r="R40" s="22"/>
      <c r="S40" s="22" t="s">
        <v>85</v>
      </c>
      <c r="T40" s="22"/>
      <c r="U40" s="22"/>
      <c r="V40" s="22"/>
      <c r="W40" s="22"/>
    </row>
    <row r="41" spans="1:24" x14ac:dyDescent="0.2">
      <c r="A41" s="2">
        <v>2</v>
      </c>
      <c r="B41" s="12" t="s">
        <v>143</v>
      </c>
      <c r="C41" s="3" t="s">
        <v>170</v>
      </c>
      <c r="D41" s="46" t="s">
        <v>95</v>
      </c>
      <c r="E41" s="22"/>
      <c r="F41" s="22"/>
      <c r="G41" s="22"/>
      <c r="H41" s="22" t="s">
        <v>86</v>
      </c>
      <c r="I41" s="22" t="s">
        <v>181</v>
      </c>
      <c r="J41" s="22"/>
      <c r="K41" s="22"/>
      <c r="L41" s="22"/>
      <c r="M41" s="22"/>
      <c r="N41" s="22"/>
      <c r="O41" s="22"/>
      <c r="P41" s="22"/>
      <c r="Q41" s="22"/>
      <c r="R41" s="22"/>
      <c r="S41" s="22" t="s">
        <v>85</v>
      </c>
      <c r="T41" s="22"/>
      <c r="U41" s="22"/>
      <c r="V41" s="22"/>
      <c r="W41" s="22"/>
    </row>
    <row r="42" spans="1:24" x14ac:dyDescent="0.2">
      <c r="A42" s="2">
        <v>4</v>
      </c>
      <c r="B42" s="14" t="s">
        <v>159</v>
      </c>
      <c r="C42" s="4" t="s">
        <v>160</v>
      </c>
      <c r="D42" s="45" t="s">
        <v>95</v>
      </c>
      <c r="E42" s="22"/>
      <c r="F42" s="22"/>
      <c r="G42" s="22" t="s">
        <v>86</v>
      </c>
      <c r="H42" s="22"/>
      <c r="I42" s="22"/>
      <c r="J42" s="22"/>
      <c r="K42" s="22"/>
      <c r="L42" s="22"/>
      <c r="M42" s="22" t="s">
        <v>177</v>
      </c>
      <c r="N42" s="22"/>
      <c r="O42" s="22"/>
      <c r="P42" s="22"/>
      <c r="Q42" s="22"/>
      <c r="R42" s="22"/>
      <c r="S42" s="22" t="s">
        <v>85</v>
      </c>
      <c r="T42" s="22"/>
      <c r="U42" s="22"/>
      <c r="V42" s="22"/>
      <c r="W42" s="22"/>
    </row>
    <row r="43" spans="1:24" x14ac:dyDescent="0.2">
      <c r="A43" s="2">
        <v>8</v>
      </c>
      <c r="B43" s="12" t="s">
        <v>166</v>
      </c>
      <c r="C43" s="3" t="s">
        <v>167</v>
      </c>
      <c r="D43" s="46" t="s">
        <v>94</v>
      </c>
      <c r="E43" s="22"/>
      <c r="F43" s="22"/>
      <c r="G43" s="22" t="s">
        <v>182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 t="s">
        <v>85</v>
      </c>
      <c r="T43" s="22"/>
      <c r="U43" s="22"/>
      <c r="V43" s="22"/>
      <c r="W43" s="22"/>
    </row>
    <row r="44" spans="1:24" ht="15.75" thickBot="1" x14ac:dyDescent="0.25">
      <c r="A44" s="5">
        <v>12</v>
      </c>
      <c r="B44" s="20" t="s">
        <v>159</v>
      </c>
      <c r="C44" s="21" t="s">
        <v>145</v>
      </c>
      <c r="D44" s="48" t="s">
        <v>95</v>
      </c>
      <c r="E44" s="22" t="s">
        <v>147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 t="s">
        <v>147</v>
      </c>
      <c r="T44" s="22"/>
      <c r="U44" s="22"/>
      <c r="V44" s="22"/>
      <c r="W44" s="22"/>
      <c r="X44" s="40">
        <v>0.44791666666666669</v>
      </c>
    </row>
    <row r="45" spans="1:24" x14ac:dyDescent="0.2">
      <c r="A45" s="1"/>
    </row>
    <row r="46" spans="1:24" ht="15.75" thickBot="1" x14ac:dyDescent="0.25">
      <c r="A46" s="1"/>
    </row>
    <row r="47" spans="1:24" ht="21.75" thickBot="1" x14ac:dyDescent="0.25">
      <c r="A47" s="51" t="s">
        <v>171</v>
      </c>
      <c r="B47" s="52"/>
      <c r="C47" s="53"/>
      <c r="D47" s="28"/>
      <c r="E47" s="22">
        <v>1</v>
      </c>
      <c r="F47" s="22">
        <v>2</v>
      </c>
      <c r="G47" s="22">
        <v>3</v>
      </c>
      <c r="H47" s="22">
        <v>4</v>
      </c>
      <c r="I47" s="22">
        <v>5</v>
      </c>
      <c r="J47" s="22">
        <v>6</v>
      </c>
      <c r="K47" s="22">
        <v>7</v>
      </c>
      <c r="L47" s="22">
        <v>8</v>
      </c>
      <c r="M47" s="22"/>
      <c r="N47" s="22" t="s">
        <v>92</v>
      </c>
      <c r="O47" s="22" t="s">
        <v>186</v>
      </c>
      <c r="P47" s="22" t="s">
        <v>81</v>
      </c>
    </row>
    <row r="48" spans="1:24" x14ac:dyDescent="0.2">
      <c r="A48" s="15">
        <v>2</v>
      </c>
      <c r="B48" s="32" t="s">
        <v>174</v>
      </c>
      <c r="C48" s="33" t="s">
        <v>157</v>
      </c>
      <c r="D48" s="50"/>
      <c r="E48" s="22"/>
      <c r="F48" s="22"/>
      <c r="G48" s="22"/>
      <c r="H48" s="22"/>
      <c r="I48" s="22"/>
      <c r="J48" s="22"/>
      <c r="K48" s="22"/>
      <c r="L48" s="22"/>
      <c r="M48" s="22"/>
      <c r="N48" s="22">
        <v>0</v>
      </c>
      <c r="O48" s="22" t="s">
        <v>187</v>
      </c>
      <c r="P48" s="22">
        <v>1</v>
      </c>
    </row>
    <row r="49" spans="1:17" x14ac:dyDescent="0.2">
      <c r="A49" s="2">
        <v>1</v>
      </c>
      <c r="B49" s="12" t="s">
        <v>172</v>
      </c>
      <c r="C49" s="3" t="s">
        <v>173</v>
      </c>
      <c r="D49" s="31"/>
      <c r="E49" s="22"/>
      <c r="F49" s="22" t="s">
        <v>86</v>
      </c>
      <c r="G49" s="22" t="s">
        <v>177</v>
      </c>
      <c r="H49" s="22"/>
      <c r="I49" s="22"/>
      <c r="J49" s="22"/>
      <c r="K49" s="22"/>
      <c r="L49" s="22"/>
      <c r="M49" s="22"/>
      <c r="N49" s="22"/>
      <c r="O49" s="22"/>
      <c r="P49" s="22" t="s">
        <v>85</v>
      </c>
      <c r="Q49" s="40">
        <v>0.48055555555555557</v>
      </c>
    </row>
    <row r="50" spans="1:17" x14ac:dyDescent="0.2">
      <c r="A50" s="1"/>
    </row>
    <row r="51" spans="1:17" ht="15.75" thickBot="1" x14ac:dyDescent="0.25">
      <c r="A51" s="1"/>
      <c r="F51" t="s">
        <v>83</v>
      </c>
      <c r="J51" t="s">
        <v>82</v>
      </c>
      <c r="L51" t="s">
        <v>84</v>
      </c>
      <c r="M51">
        <f>+K51*2</f>
        <v>0</v>
      </c>
    </row>
    <row r="52" spans="1:17" ht="21.75" thickBot="1" x14ac:dyDescent="0.25">
      <c r="A52" s="51" t="s">
        <v>6</v>
      </c>
      <c r="B52" s="52"/>
      <c r="C52" s="53"/>
      <c r="D52" s="28"/>
      <c r="E52" s="22">
        <v>1</v>
      </c>
      <c r="F52" s="22">
        <v>2</v>
      </c>
      <c r="G52" s="22">
        <v>3</v>
      </c>
      <c r="H52" s="22">
        <v>4</v>
      </c>
      <c r="I52" s="22">
        <v>5</v>
      </c>
      <c r="J52" s="22">
        <v>6</v>
      </c>
      <c r="K52" s="22">
        <v>7</v>
      </c>
      <c r="L52" s="22">
        <v>8</v>
      </c>
      <c r="M52" s="22">
        <v>9</v>
      </c>
      <c r="N52" s="22" t="s">
        <v>92</v>
      </c>
      <c r="O52" s="22" t="s">
        <v>81</v>
      </c>
    </row>
    <row r="53" spans="1:17" x14ac:dyDescent="0.2">
      <c r="A53" s="15"/>
      <c r="B53" s="16"/>
      <c r="C53" s="17"/>
      <c r="D53" s="29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7" x14ac:dyDescent="0.2">
      <c r="A54" s="8"/>
      <c r="B54" s="13"/>
      <c r="C54" s="9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7" x14ac:dyDescent="0.2">
      <c r="A55" s="2"/>
      <c r="B55" s="14"/>
      <c r="C55" s="4"/>
      <c r="D55" s="25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7" ht="15.75" thickBot="1" x14ac:dyDescent="0.25">
      <c r="A56" s="10"/>
      <c r="B56" s="19"/>
      <c r="C56" s="11"/>
      <c r="D56" s="30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7" ht="15.75" thickBot="1" x14ac:dyDescent="0.25">
      <c r="A57" s="1"/>
      <c r="B57" s="7"/>
    </row>
    <row r="58" spans="1:17" ht="21.75" thickBot="1" x14ac:dyDescent="0.25">
      <c r="A58" s="51" t="s">
        <v>2</v>
      </c>
      <c r="B58" s="52"/>
      <c r="C58" s="53"/>
      <c r="D58" s="28"/>
      <c r="E58" s="22">
        <v>1</v>
      </c>
      <c r="F58" s="22">
        <v>2</v>
      </c>
      <c r="G58" s="22">
        <v>3</v>
      </c>
      <c r="H58" s="22">
        <v>4</v>
      </c>
      <c r="I58" s="22">
        <v>5</v>
      </c>
      <c r="J58" s="22">
        <v>6</v>
      </c>
      <c r="K58" s="22">
        <v>7</v>
      </c>
      <c r="L58" s="22">
        <v>8</v>
      </c>
      <c r="M58" s="22">
        <v>9</v>
      </c>
      <c r="N58" s="22" t="s">
        <v>92</v>
      </c>
      <c r="O58" s="22" t="s">
        <v>81</v>
      </c>
    </row>
    <row r="59" spans="1:17" x14ac:dyDescent="0.2">
      <c r="A59" s="15"/>
      <c r="B59" s="16"/>
      <c r="C59" s="23"/>
      <c r="D59" s="29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7" x14ac:dyDescent="0.2">
      <c r="A60" s="8"/>
      <c r="B60" s="13"/>
      <c r="C60" s="24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7" x14ac:dyDescent="0.2">
      <c r="A61" s="2"/>
      <c r="B61" s="14"/>
      <c r="C61" s="25"/>
      <c r="D61" s="25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7" ht="15.75" thickBot="1" x14ac:dyDescent="0.25">
      <c r="A62" s="10"/>
      <c r="B62" s="19"/>
      <c r="C62" s="26"/>
      <c r="D62" s="30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</sheetData>
  <sortState xmlns:xlrd2="http://schemas.microsoft.com/office/spreadsheetml/2017/richdata2" ref="A48:P49">
    <sortCondition ref="P48:P49"/>
  </sortState>
  <mergeCells count="8">
    <mergeCell ref="A58:C58"/>
    <mergeCell ref="A1:H1"/>
    <mergeCell ref="A32:C32"/>
    <mergeCell ref="A20:C20"/>
    <mergeCell ref="A12:C12"/>
    <mergeCell ref="A5:C5"/>
    <mergeCell ref="A52:C52"/>
    <mergeCell ref="A47:C47"/>
  </mergeCells>
  <pageMargins left="0.7" right="0.7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9691-9215-064B-83CE-A38753F30BAD}">
  <sheetPr>
    <pageSetUpPr fitToPage="1"/>
  </sheetPr>
  <dimension ref="B2:D64"/>
  <sheetViews>
    <sheetView workbookViewId="0">
      <selection activeCell="B2" sqref="B2:D2"/>
    </sheetView>
  </sheetViews>
  <sheetFormatPr defaultColWidth="11.21875" defaultRowHeight="15" x14ac:dyDescent="0.2"/>
  <cols>
    <col min="1" max="1" width="3.328125" customWidth="1"/>
    <col min="2" max="2" width="7.1484375" style="1" customWidth="1"/>
    <col min="3" max="3" width="30.2109375" customWidth="1"/>
    <col min="4" max="4" width="20.71484375" customWidth="1"/>
  </cols>
  <sheetData>
    <row r="2" spans="2:4" ht="23.25" x14ac:dyDescent="0.3">
      <c r="B2" s="54" t="s">
        <v>7</v>
      </c>
      <c r="C2" s="54"/>
      <c r="D2" s="54"/>
    </row>
    <row r="3" spans="2:4" ht="15.75" thickBot="1" x14ac:dyDescent="0.25"/>
    <row r="4" spans="2:4" ht="21" customHeight="1" thickBot="1" x14ac:dyDescent="0.25">
      <c r="B4" s="51" t="s">
        <v>1</v>
      </c>
      <c r="C4" s="52"/>
      <c r="D4" s="53"/>
    </row>
    <row r="5" spans="2:4" ht="19.899999999999999" customHeight="1" x14ac:dyDescent="0.2">
      <c r="B5" s="15">
        <v>1</v>
      </c>
      <c r="C5" s="16" t="s">
        <v>10</v>
      </c>
      <c r="D5" s="17" t="s">
        <v>8</v>
      </c>
    </row>
    <row r="6" spans="2:4" ht="19.899999999999999" customHeight="1" x14ac:dyDescent="0.2">
      <c r="B6" s="8">
        <v>2</v>
      </c>
      <c r="C6" s="13" t="s">
        <v>9</v>
      </c>
      <c r="D6" s="9" t="s">
        <v>11</v>
      </c>
    </row>
    <row r="7" spans="2:4" ht="19.899999999999999" customHeight="1" x14ac:dyDescent="0.2">
      <c r="B7" s="2">
        <v>3</v>
      </c>
      <c r="C7" s="14" t="s">
        <v>12</v>
      </c>
      <c r="D7" s="4" t="s">
        <v>13</v>
      </c>
    </row>
    <row r="8" spans="2:4" ht="19.899999999999999" customHeight="1" x14ac:dyDescent="0.2">
      <c r="B8" s="8">
        <v>4</v>
      </c>
      <c r="C8" s="13" t="s">
        <v>14</v>
      </c>
      <c r="D8" s="9" t="s">
        <v>15</v>
      </c>
    </row>
    <row r="9" spans="2:4" ht="19.899999999999999" customHeight="1" x14ac:dyDescent="0.2">
      <c r="B9" s="2">
        <v>5</v>
      </c>
      <c r="C9" s="14" t="s">
        <v>16</v>
      </c>
      <c r="D9" s="4" t="s">
        <v>17</v>
      </c>
    </row>
    <row r="10" spans="2:4" ht="19.899999999999999" customHeight="1" x14ac:dyDescent="0.2">
      <c r="B10" s="8">
        <v>6</v>
      </c>
      <c r="C10" s="13" t="s">
        <v>21</v>
      </c>
      <c r="D10" s="9" t="s">
        <v>18</v>
      </c>
    </row>
    <row r="11" spans="2:4" ht="19.899999999999999" customHeight="1" x14ac:dyDescent="0.2">
      <c r="B11" s="2">
        <v>7</v>
      </c>
      <c r="C11" s="14" t="s">
        <v>19</v>
      </c>
      <c r="D11" s="4" t="s">
        <v>20</v>
      </c>
    </row>
    <row r="12" spans="2:4" ht="19.899999999999999" customHeight="1" x14ac:dyDescent="0.2">
      <c r="B12" s="8">
        <v>8</v>
      </c>
      <c r="C12" s="13" t="s">
        <v>22</v>
      </c>
      <c r="D12" s="9" t="s">
        <v>11</v>
      </c>
    </row>
    <row r="13" spans="2:4" ht="19.899999999999999" customHeight="1" x14ac:dyDescent="0.2">
      <c r="B13" s="2">
        <v>9</v>
      </c>
      <c r="C13" s="12" t="s">
        <v>23</v>
      </c>
      <c r="D13" s="3" t="s">
        <v>24</v>
      </c>
    </row>
    <row r="14" spans="2:4" ht="19.899999999999999" customHeight="1" x14ac:dyDescent="0.2">
      <c r="B14" s="8">
        <v>10</v>
      </c>
      <c r="C14" s="13" t="s">
        <v>25</v>
      </c>
      <c r="D14" s="9" t="s">
        <v>26</v>
      </c>
    </row>
    <row r="15" spans="2:4" ht="19.899999999999999" customHeight="1" x14ac:dyDescent="0.2">
      <c r="B15" s="2">
        <v>11</v>
      </c>
      <c r="C15" s="12" t="s">
        <v>27</v>
      </c>
      <c r="D15" s="3" t="s">
        <v>28</v>
      </c>
    </row>
    <row r="16" spans="2:4" ht="19.899999999999999" customHeight="1" x14ac:dyDescent="0.2">
      <c r="B16" s="8">
        <v>12</v>
      </c>
      <c r="C16" s="13" t="s">
        <v>29</v>
      </c>
      <c r="D16" s="9" t="s">
        <v>30</v>
      </c>
    </row>
    <row r="17" spans="2:4" ht="19.899999999999999" customHeight="1" thickBot="1" x14ac:dyDescent="0.25">
      <c r="B17" s="5">
        <v>13</v>
      </c>
      <c r="C17" s="18" t="s">
        <v>31</v>
      </c>
      <c r="D17" s="6" t="s">
        <v>32</v>
      </c>
    </row>
    <row r="18" spans="2:4" ht="15.75" thickBot="1" x14ac:dyDescent="0.25"/>
    <row r="19" spans="2:4" ht="21" customHeight="1" thickBot="1" x14ac:dyDescent="0.25">
      <c r="B19" s="51" t="s">
        <v>3</v>
      </c>
      <c r="C19" s="52"/>
      <c r="D19" s="53"/>
    </row>
    <row r="20" spans="2:4" ht="19.899999999999999" customHeight="1" x14ac:dyDescent="0.2">
      <c r="B20" s="15">
        <v>1</v>
      </c>
      <c r="C20" s="16" t="s">
        <v>33</v>
      </c>
      <c r="D20" s="17" t="s">
        <v>34</v>
      </c>
    </row>
    <row r="21" spans="2:4" ht="19.899999999999999" customHeight="1" x14ac:dyDescent="0.2">
      <c r="B21" s="8">
        <v>2</v>
      </c>
      <c r="C21" s="13" t="s">
        <v>35</v>
      </c>
      <c r="D21" s="9" t="s">
        <v>36</v>
      </c>
    </row>
    <row r="22" spans="2:4" ht="19.899999999999999" customHeight="1" x14ac:dyDescent="0.2">
      <c r="B22" s="2">
        <v>3</v>
      </c>
      <c r="C22" s="14" t="s">
        <v>37</v>
      </c>
      <c r="D22" s="4" t="s">
        <v>18</v>
      </c>
    </row>
    <row r="23" spans="2:4" ht="19.899999999999999" customHeight="1" x14ac:dyDescent="0.2">
      <c r="B23" s="8">
        <v>4</v>
      </c>
      <c r="C23" s="13" t="s">
        <v>25</v>
      </c>
      <c r="D23" s="9" t="s">
        <v>26</v>
      </c>
    </row>
    <row r="24" spans="2:4" ht="19.899999999999999" customHeight="1" x14ac:dyDescent="0.2">
      <c r="B24" s="2">
        <v>5</v>
      </c>
      <c r="C24" s="14" t="s">
        <v>38</v>
      </c>
      <c r="D24" s="4" t="s">
        <v>20</v>
      </c>
    </row>
    <row r="25" spans="2:4" ht="19.899999999999999" customHeight="1" x14ac:dyDescent="0.2">
      <c r="B25" s="8">
        <v>6</v>
      </c>
      <c r="C25" s="13" t="s">
        <v>39</v>
      </c>
      <c r="D25" s="9" t="s">
        <v>24</v>
      </c>
    </row>
    <row r="26" spans="2:4" ht="19.899999999999999" customHeight="1" x14ac:dyDescent="0.2">
      <c r="B26" s="2">
        <v>7</v>
      </c>
      <c r="C26" s="14" t="s">
        <v>40</v>
      </c>
      <c r="D26" s="4" t="s">
        <v>41</v>
      </c>
    </row>
    <row r="27" spans="2:4" ht="19.899999999999999" customHeight="1" x14ac:dyDescent="0.2">
      <c r="B27" s="8">
        <v>8</v>
      </c>
      <c r="C27" s="13" t="s">
        <v>42</v>
      </c>
      <c r="D27" s="9" t="s">
        <v>36</v>
      </c>
    </row>
    <row r="28" spans="2:4" ht="19.899999999999999" customHeight="1" x14ac:dyDescent="0.2">
      <c r="B28" s="2">
        <v>9</v>
      </c>
      <c r="C28" s="12" t="s">
        <v>10</v>
      </c>
      <c r="D28" s="3" t="s">
        <v>43</v>
      </c>
    </row>
    <row r="29" spans="2:4" ht="19.899999999999999" customHeight="1" thickBot="1" x14ac:dyDescent="0.25">
      <c r="B29" s="10">
        <v>10</v>
      </c>
      <c r="C29" s="19" t="s">
        <v>12</v>
      </c>
      <c r="D29" s="11" t="s">
        <v>13</v>
      </c>
    </row>
    <row r="30" spans="2:4" ht="15.75" thickBot="1" x14ac:dyDescent="0.25"/>
    <row r="31" spans="2:4" ht="21" customHeight="1" thickBot="1" x14ac:dyDescent="0.25">
      <c r="B31" s="51" t="s">
        <v>4</v>
      </c>
      <c r="C31" s="52"/>
      <c r="D31" s="53"/>
    </row>
    <row r="32" spans="2:4" ht="19.899999999999999" customHeight="1" x14ac:dyDescent="0.2">
      <c r="B32" s="15">
        <v>1</v>
      </c>
      <c r="C32" s="16" t="s">
        <v>44</v>
      </c>
      <c r="D32" s="17" t="s">
        <v>45</v>
      </c>
    </row>
    <row r="33" spans="2:4" ht="19.899999999999999" customHeight="1" x14ac:dyDescent="0.2">
      <c r="B33" s="8">
        <v>2</v>
      </c>
      <c r="C33" s="13" t="s">
        <v>46</v>
      </c>
      <c r="D33" s="9" t="s">
        <v>47</v>
      </c>
    </row>
    <row r="34" spans="2:4" ht="19.899999999999999" customHeight="1" x14ac:dyDescent="0.2">
      <c r="B34" s="2">
        <v>3</v>
      </c>
      <c r="C34" s="14" t="s">
        <v>48</v>
      </c>
      <c r="D34" s="4" t="s">
        <v>49</v>
      </c>
    </row>
    <row r="35" spans="2:4" ht="19.899999999999999" customHeight="1" x14ac:dyDescent="0.2">
      <c r="B35" s="8">
        <v>4</v>
      </c>
      <c r="C35" s="13" t="s">
        <v>50</v>
      </c>
      <c r="D35" s="9" t="s">
        <v>51</v>
      </c>
    </row>
    <row r="36" spans="2:4" ht="19.899999999999999" customHeight="1" x14ac:dyDescent="0.2">
      <c r="B36" s="2">
        <v>5</v>
      </c>
      <c r="C36" s="14" t="s">
        <v>52</v>
      </c>
      <c r="D36" s="4" t="s">
        <v>43</v>
      </c>
    </row>
    <row r="37" spans="2:4" ht="19.899999999999999" customHeight="1" x14ac:dyDescent="0.2">
      <c r="B37" s="8">
        <v>6</v>
      </c>
      <c r="C37" s="13" t="s">
        <v>53</v>
      </c>
      <c r="D37" s="9" t="s">
        <v>54</v>
      </c>
    </row>
    <row r="38" spans="2:4" ht="19.899999999999999" customHeight="1" x14ac:dyDescent="0.2">
      <c r="B38" s="2">
        <v>7</v>
      </c>
      <c r="C38" s="14" t="s">
        <v>56</v>
      </c>
      <c r="D38" s="4" t="s">
        <v>55</v>
      </c>
    </row>
    <row r="39" spans="2:4" ht="19.899999999999999" customHeight="1" x14ac:dyDescent="0.2">
      <c r="B39" s="8">
        <v>8</v>
      </c>
      <c r="C39" s="13" t="s">
        <v>33</v>
      </c>
      <c r="D39" s="9" t="s">
        <v>57</v>
      </c>
    </row>
    <row r="40" spans="2:4" ht="19.899999999999999" customHeight="1" x14ac:dyDescent="0.2">
      <c r="B40" s="2">
        <v>9</v>
      </c>
      <c r="C40" s="12" t="s">
        <v>58</v>
      </c>
      <c r="D40" s="3" t="s">
        <v>59</v>
      </c>
    </row>
    <row r="41" spans="2:4" ht="19.899999999999999" customHeight="1" thickBot="1" x14ac:dyDescent="0.25">
      <c r="B41" s="10">
        <v>10</v>
      </c>
      <c r="C41" s="19" t="s">
        <v>44</v>
      </c>
      <c r="D41" s="11" t="s">
        <v>60</v>
      </c>
    </row>
    <row r="42" spans="2:4" ht="15.75" thickBot="1" x14ac:dyDescent="0.25"/>
    <row r="43" spans="2:4" ht="21" customHeight="1" thickBot="1" x14ac:dyDescent="0.25">
      <c r="B43" s="51" t="s">
        <v>5</v>
      </c>
      <c r="C43" s="52"/>
      <c r="D43" s="53"/>
    </row>
    <row r="44" spans="2:4" ht="19.899999999999999" customHeight="1" x14ac:dyDescent="0.2">
      <c r="B44" s="15">
        <v>1</v>
      </c>
      <c r="C44" s="16" t="s">
        <v>61</v>
      </c>
      <c r="D44" s="17" t="s">
        <v>62</v>
      </c>
    </row>
    <row r="45" spans="2:4" ht="19.899999999999999" customHeight="1" x14ac:dyDescent="0.2">
      <c r="B45" s="8">
        <v>2</v>
      </c>
      <c r="C45" s="13" t="s">
        <v>46</v>
      </c>
      <c r="D45" s="9" t="s">
        <v>63</v>
      </c>
    </row>
    <row r="46" spans="2:4" ht="19.899999999999999" customHeight="1" thickBot="1" x14ac:dyDescent="0.25">
      <c r="B46" s="5">
        <v>3</v>
      </c>
      <c r="C46" s="20" t="s">
        <v>48</v>
      </c>
      <c r="D46" s="21" t="s">
        <v>64</v>
      </c>
    </row>
    <row r="47" spans="2:4" ht="15.75" thickBot="1" x14ac:dyDescent="0.25"/>
    <row r="48" spans="2:4" ht="21" customHeight="1" thickBot="1" x14ac:dyDescent="0.25">
      <c r="B48" s="51" t="s">
        <v>6</v>
      </c>
      <c r="C48" s="52"/>
      <c r="D48" s="53"/>
    </row>
    <row r="49" spans="2:4" ht="19.899999999999999" customHeight="1" x14ac:dyDescent="0.2">
      <c r="B49" s="15">
        <v>1</v>
      </c>
      <c r="C49" s="16" t="s">
        <v>25</v>
      </c>
      <c r="D49" s="17" t="s">
        <v>65</v>
      </c>
    </row>
    <row r="50" spans="2:4" ht="19.899999999999999" customHeight="1" x14ac:dyDescent="0.2">
      <c r="B50" s="8">
        <v>2</v>
      </c>
      <c r="C50" s="13" t="s">
        <v>68</v>
      </c>
      <c r="D50" s="9" t="s">
        <v>66</v>
      </c>
    </row>
    <row r="51" spans="2:4" ht="19.899999999999999" customHeight="1" x14ac:dyDescent="0.2">
      <c r="B51" s="2">
        <v>3</v>
      </c>
      <c r="C51" s="14" t="s">
        <v>67</v>
      </c>
      <c r="D51" s="4" t="s">
        <v>69</v>
      </c>
    </row>
    <row r="52" spans="2:4" ht="19.899999999999999" customHeight="1" thickBot="1" x14ac:dyDescent="0.25">
      <c r="B52" s="10">
        <v>4</v>
      </c>
      <c r="C52" s="19" t="s">
        <v>70</v>
      </c>
      <c r="D52" s="11" t="s">
        <v>11</v>
      </c>
    </row>
    <row r="53" spans="2:4" ht="15.75" thickBot="1" x14ac:dyDescent="0.25">
      <c r="C53" s="7"/>
    </row>
    <row r="54" spans="2:4" ht="21" customHeight="1" thickBot="1" x14ac:dyDescent="0.25">
      <c r="B54" s="51" t="s">
        <v>0</v>
      </c>
      <c r="C54" s="52"/>
      <c r="D54" s="53"/>
    </row>
    <row r="55" spans="2:4" ht="19.899999999999999" customHeight="1" x14ac:dyDescent="0.2">
      <c r="B55" s="15">
        <v>1</v>
      </c>
      <c r="C55" s="16" t="s">
        <v>71</v>
      </c>
      <c r="D55" s="17" t="s">
        <v>66</v>
      </c>
    </row>
    <row r="56" spans="2:4" ht="19.899999999999999" customHeight="1" x14ac:dyDescent="0.2">
      <c r="B56" s="8">
        <v>2</v>
      </c>
      <c r="C56" s="13" t="s">
        <v>72</v>
      </c>
      <c r="D56" s="9" t="s">
        <v>69</v>
      </c>
    </row>
    <row r="57" spans="2:4" ht="19.899999999999999" customHeight="1" x14ac:dyDescent="0.2">
      <c r="B57" s="2">
        <v>3</v>
      </c>
      <c r="C57" s="14" t="s">
        <v>73</v>
      </c>
      <c r="D57" s="4" t="s">
        <v>66</v>
      </c>
    </row>
    <row r="58" spans="2:4" ht="19.899999999999999" customHeight="1" thickBot="1" x14ac:dyDescent="0.25">
      <c r="B58" s="10">
        <v>4</v>
      </c>
      <c r="C58" s="19" t="s">
        <v>74</v>
      </c>
      <c r="D58" s="11" t="s">
        <v>66</v>
      </c>
    </row>
    <row r="59" spans="2:4" ht="15.75" thickBot="1" x14ac:dyDescent="0.25"/>
    <row r="60" spans="2:4" ht="22.15" customHeight="1" thickBot="1" x14ac:dyDescent="0.25">
      <c r="B60" s="51" t="s">
        <v>2</v>
      </c>
      <c r="C60" s="52"/>
      <c r="D60" s="53"/>
    </row>
    <row r="61" spans="2:4" ht="19.899999999999999" customHeight="1" x14ac:dyDescent="0.2">
      <c r="B61" s="15">
        <v>1</v>
      </c>
      <c r="C61" s="16" t="s">
        <v>75</v>
      </c>
      <c r="D61" s="17" t="s">
        <v>76</v>
      </c>
    </row>
    <row r="62" spans="2:4" ht="19.899999999999999" customHeight="1" x14ac:dyDescent="0.2">
      <c r="B62" s="8">
        <v>2</v>
      </c>
      <c r="C62" s="13" t="s">
        <v>77</v>
      </c>
      <c r="D62" s="9" t="s">
        <v>78</v>
      </c>
    </row>
    <row r="63" spans="2:4" ht="19.899999999999999" customHeight="1" x14ac:dyDescent="0.2">
      <c r="B63" s="2">
        <v>3</v>
      </c>
      <c r="C63" s="14" t="s">
        <v>79</v>
      </c>
      <c r="D63" s="4" t="s">
        <v>76</v>
      </c>
    </row>
    <row r="64" spans="2:4" ht="19.899999999999999" customHeight="1" thickBot="1" x14ac:dyDescent="0.25">
      <c r="B64" s="10">
        <v>4</v>
      </c>
      <c r="C64" s="19" t="s">
        <v>80</v>
      </c>
      <c r="D64" s="11" t="s">
        <v>76</v>
      </c>
    </row>
  </sheetData>
  <mergeCells count="8">
    <mergeCell ref="B60:D60"/>
    <mergeCell ref="B54:D54"/>
    <mergeCell ref="B4:D4"/>
    <mergeCell ref="B2:D2"/>
    <mergeCell ref="B19:D19"/>
    <mergeCell ref="B31:D31"/>
    <mergeCell ref="B43:D43"/>
    <mergeCell ref="B48:D48"/>
  </mergeCells>
  <pageMargins left="0.7" right="0.7" top="0.5" bottom="0.25" header="0.3" footer="0.3"/>
  <pageSetup scale="6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Results</vt:lpstr>
      <vt:lpstr>OriginalOrder</vt:lpstr>
      <vt:lpstr>OriginalOrder!Print_Area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 E. Wolf</cp:lastModifiedBy>
  <cp:lastPrinted>2026-01-25T14:28:14Z</cp:lastPrinted>
  <dcterms:created xsi:type="dcterms:W3CDTF">2026-01-23T00:18:29Z</dcterms:created>
  <dcterms:modified xsi:type="dcterms:W3CDTF">2026-08-02T15:01:43Z</dcterms:modified>
</cp:coreProperties>
</file>