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cr\OneDrive\Convocatorias y resultados 2026\"/>
    </mc:Choice>
  </mc:AlternateContent>
  <xr:revisionPtr revIDLastSave="0" documentId="13_ncr:1_{73F9B511-E8AD-400E-9C53-CB4F984DFD59}" xr6:coauthVersionLast="47" xr6:coauthVersionMax="47" xr10:uidLastSave="{00000000-0000-0000-0000-000000000000}"/>
  <bookViews>
    <workbookView xWindow="-98" yWindow="-98" windowWidth="21795" windowHeight="13875" xr2:uid="{49831B83-554D-4F3B-8D5D-40608B2464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268" i="1" l="1"/>
  <c r="AT268" i="1" s="1"/>
  <c r="AT238" i="1"/>
  <c r="AT166" i="1"/>
  <c r="AT138" i="1"/>
  <c r="AT113" i="1"/>
  <c r="AT15" i="1"/>
  <c r="AT57" i="1"/>
  <c r="AT53" i="1"/>
  <c r="AT46" i="1"/>
  <c r="AS263" i="1"/>
  <c r="AT263" i="1" s="1"/>
  <c r="AT127" i="1"/>
  <c r="AT41" i="1"/>
  <c r="AT48" i="1"/>
  <c r="AT45" i="1"/>
  <c r="AT295" i="1"/>
  <c r="AT128" i="1"/>
  <c r="AT10" i="1"/>
  <c r="AT244" i="1"/>
  <c r="AT224" i="1"/>
  <c r="AT164" i="1"/>
  <c r="AT183" i="1"/>
  <c r="AT154" i="1"/>
  <c r="AT100" i="1"/>
  <c r="AT19" i="1"/>
  <c r="AT43" i="1"/>
  <c r="AR317" i="1"/>
  <c r="AT221" i="1"/>
  <c r="AT236" i="1"/>
  <c r="AT170" i="1"/>
  <c r="AT176" i="1"/>
  <c r="AT171" i="1"/>
  <c r="AT132" i="1"/>
  <c r="AR325" i="1"/>
  <c r="AT78" i="1"/>
  <c r="AT79" i="1"/>
  <c r="AT36" i="1"/>
  <c r="AT49" i="1"/>
  <c r="AT11" i="1"/>
  <c r="AT16" i="1"/>
  <c r="AR342" i="1"/>
  <c r="AT271" i="1"/>
  <c r="AT184" i="1"/>
  <c r="AT185" i="1"/>
  <c r="AT213" i="1"/>
  <c r="AR341" i="1"/>
  <c r="AR319" i="1"/>
  <c r="AR318" i="1"/>
  <c r="AR309" i="1"/>
  <c r="AR312" i="1"/>
  <c r="AR308" i="1"/>
  <c r="AT239" i="1"/>
  <c r="AT227" i="1"/>
  <c r="AT172" i="1"/>
  <c r="AT165" i="1"/>
  <c r="AT94" i="1"/>
  <c r="AT14" i="1"/>
  <c r="AT186" i="1"/>
  <c r="AT173" i="1"/>
  <c r="AT117" i="1"/>
  <c r="AT105" i="1"/>
  <c r="AT63" i="1"/>
  <c r="AT64" i="1"/>
  <c r="AR315" i="1"/>
  <c r="AT277" i="1"/>
  <c r="AT167" i="1"/>
  <c r="AT152" i="1"/>
  <c r="AT92" i="1"/>
  <c r="AR303" i="1"/>
  <c r="AR306" i="1"/>
  <c r="AR307" i="1"/>
  <c r="AR310" i="1"/>
  <c r="AR313" i="1"/>
  <c r="AR316" i="1"/>
  <c r="AR305" i="1"/>
  <c r="AR314" i="1"/>
  <c r="AR311" i="1"/>
  <c r="AR320" i="1"/>
  <c r="AR304" i="1"/>
  <c r="AT6" i="1"/>
  <c r="AT114" i="1"/>
  <c r="AT75" i="1"/>
  <c r="AT129" i="1"/>
  <c r="AT139" i="1"/>
  <c r="AT182" i="1"/>
  <c r="AT149" i="1"/>
  <c r="AT180" i="1"/>
  <c r="AT230" i="1"/>
  <c r="AR355" i="1"/>
  <c r="AR336" i="1"/>
  <c r="AR340" i="1"/>
  <c r="AT285" i="1"/>
  <c r="AT281" i="1"/>
  <c r="AT264" i="1"/>
  <c r="AT225" i="1"/>
  <c r="AT240" i="1"/>
  <c r="AT237" i="1"/>
  <c r="AT243" i="1"/>
  <c r="AT223" i="1"/>
  <c r="AT226" i="1"/>
  <c r="AT208" i="1"/>
  <c r="AT222" i="1"/>
  <c r="AT160" i="1"/>
  <c r="AT161" i="1"/>
  <c r="AT159" i="1"/>
  <c r="AT175" i="1"/>
  <c r="AT98" i="1"/>
  <c r="AT34" i="1"/>
  <c r="AT181" i="1"/>
  <c r="AT187" i="1"/>
  <c r="AT188" i="1"/>
  <c r="AT157" i="1"/>
  <c r="AT150" i="1"/>
  <c r="AT130" i="1"/>
  <c r="AT116" i="1"/>
  <c r="AT125" i="1"/>
  <c r="AT123" i="1"/>
  <c r="AT279" i="1"/>
  <c r="AT245" i="1"/>
  <c r="AT232" i="1"/>
  <c r="AR356" i="1"/>
  <c r="AT266" i="1"/>
  <c r="AT278" i="1"/>
  <c r="AT115" i="1"/>
  <c r="AT110" i="1"/>
  <c r="AT119" i="1"/>
  <c r="AT47" i="1"/>
  <c r="AR353" i="1"/>
  <c r="AR344" i="1"/>
  <c r="AR337" i="1"/>
  <c r="AR335" i="1"/>
  <c r="AR338" i="1"/>
  <c r="AT235" i="1"/>
  <c r="AT206" i="1"/>
  <c r="AT229" i="1"/>
  <c r="AT214" i="1"/>
  <c r="AT231" i="1"/>
  <c r="AT207" i="1"/>
  <c r="AT158" i="1"/>
  <c r="AT151" i="1"/>
  <c r="AT103" i="1"/>
  <c r="AT99" i="1"/>
  <c r="AT109" i="1"/>
  <c r="AT101" i="1"/>
  <c r="AT118" i="1"/>
  <c r="AT102" i="1"/>
  <c r="AT9" i="1"/>
  <c r="AT31" i="1"/>
  <c r="AT50" i="1"/>
  <c r="AT54" i="1"/>
  <c r="AT59" i="1"/>
  <c r="AT40" i="1"/>
  <c r="AT35" i="1"/>
  <c r="AT42" i="1"/>
  <c r="AT61" i="1"/>
  <c r="AT282" i="1"/>
  <c r="AT273" i="1"/>
  <c r="AT260" i="1"/>
  <c r="AT217" i="1"/>
  <c r="AT96" i="1"/>
  <c r="AT107" i="1"/>
  <c r="AT212" i="1"/>
  <c r="AT228" i="1"/>
  <c r="AT216" i="1"/>
  <c r="AT210" i="1"/>
  <c r="AT233" i="1"/>
  <c r="AT178" i="1"/>
  <c r="AT148" i="1"/>
  <c r="AT169" i="1"/>
  <c r="AT155" i="1"/>
  <c r="AT83" i="1"/>
  <c r="AT108" i="1"/>
  <c r="AT122" i="1"/>
  <c r="AT90" i="1"/>
  <c r="AT85" i="1"/>
  <c r="AT73" i="1"/>
  <c r="AT62" i="1"/>
  <c r="AT30" i="1"/>
  <c r="AT33" i="1"/>
  <c r="AT55" i="1"/>
  <c r="AT58" i="1"/>
  <c r="AT8" i="1"/>
  <c r="AT274" i="1"/>
  <c r="AT283" i="1"/>
  <c r="AT265" i="1"/>
  <c r="AT153" i="1"/>
  <c r="AT156" i="1"/>
  <c r="AT120" i="1"/>
  <c r="AT106" i="1"/>
  <c r="AT95" i="1"/>
  <c r="AT74" i="1"/>
  <c r="AT269" i="1"/>
  <c r="AT280" i="1"/>
  <c r="AT218" i="1"/>
  <c r="AT234" i="1"/>
  <c r="AT211" i="1"/>
  <c r="AT246" i="1"/>
  <c r="AT242" i="1"/>
  <c r="AT163" i="1"/>
  <c r="AT168" i="1"/>
  <c r="AT174" i="1"/>
  <c r="AT177" i="1"/>
  <c r="AT179" i="1"/>
  <c r="AR343" i="1"/>
  <c r="AR299" i="1"/>
  <c r="AT272" i="1"/>
  <c r="AT284" i="1"/>
  <c r="AT261" i="1"/>
  <c r="AT286" i="1"/>
  <c r="AT254" i="1"/>
  <c r="AT255" i="1"/>
  <c r="AT215" i="1"/>
  <c r="AT241" i="1"/>
  <c r="AT136" i="1"/>
  <c r="AT137" i="1"/>
  <c r="AT84" i="1"/>
  <c r="AT88" i="1"/>
  <c r="AT91" i="1"/>
  <c r="AT104" i="1"/>
  <c r="AT111" i="1"/>
  <c r="AT89" i="1"/>
  <c r="AT121" i="1"/>
  <c r="AT86" i="1"/>
  <c r="AT93" i="1"/>
  <c r="AT112" i="1"/>
  <c r="AT97" i="1"/>
  <c r="AT124" i="1"/>
  <c r="AT126" i="1"/>
  <c r="AT87" i="1"/>
  <c r="AT131" i="1"/>
  <c r="AT70" i="1"/>
  <c r="AT72" i="1"/>
  <c r="AT69" i="1"/>
  <c r="AT71" i="1"/>
  <c r="AT76" i="1"/>
  <c r="AT77" i="1"/>
  <c r="AT28" i="1"/>
  <c r="AT39" i="1"/>
  <c r="AT44" i="1"/>
  <c r="AT37" i="1"/>
  <c r="AT51" i="1"/>
  <c r="AT52" i="1"/>
  <c r="AT38" i="1"/>
  <c r="AT56" i="1"/>
  <c r="AT32" i="1"/>
  <c r="AT29" i="1"/>
  <c r="AT60" i="1"/>
  <c r="AT65" i="1"/>
  <c r="AT27" i="1"/>
  <c r="AT7" i="1"/>
  <c r="AT12" i="1"/>
  <c r="AT17" i="1"/>
  <c r="AT18" i="1"/>
  <c r="AT13" i="1"/>
  <c r="AT20" i="1"/>
  <c r="AT5" i="1"/>
  <c r="AR334" i="1"/>
  <c r="AR339" i="1"/>
  <c r="AT209" i="1"/>
  <c r="AR352" i="1"/>
  <c r="AR354" i="1"/>
  <c r="AR330" i="1"/>
  <c r="AT276" i="1"/>
  <c r="AT262" i="1"/>
  <c r="AT267" i="1"/>
  <c r="AT197" i="1"/>
  <c r="AT220" i="1"/>
  <c r="AT205" i="1"/>
  <c r="AT219" i="1"/>
  <c r="AT202" i="1"/>
  <c r="AT147" i="1"/>
  <c r="AT189" i="1"/>
  <c r="AR348" i="1"/>
  <c r="AR329" i="1"/>
  <c r="AR324" i="1"/>
  <c r="AT294" i="1"/>
  <c r="AT290" i="1"/>
  <c r="AT270" i="1"/>
  <c r="AT275" i="1"/>
  <c r="AT259" i="1"/>
  <c r="AT250" i="1"/>
  <c r="AT203" i="1"/>
  <c r="AT204" i="1"/>
  <c r="AT198" i="1"/>
  <c r="AT193" i="1"/>
  <c r="AT162" i="1"/>
</calcChain>
</file>

<file path=xl/sharedStrings.xml><?xml version="1.0" encoding="utf-8"?>
<sst xmlns="http://schemas.openxmlformats.org/spreadsheetml/2006/main" count="1808" uniqueCount="359">
  <si>
    <t>RANKING DE SALTO 2026</t>
  </si>
  <si>
    <t>VERTICALES A</t>
  </si>
  <si>
    <t>VERTICALES B</t>
  </si>
  <si>
    <t>70 A</t>
  </si>
  <si>
    <t>70 B</t>
  </si>
  <si>
    <t>PREINFANTIL B</t>
  </si>
  <si>
    <t>AMPLIA 80 CM</t>
  </si>
  <si>
    <t>PREINFANTIL A</t>
  </si>
  <si>
    <t>NOVICIOS I 90 CM</t>
  </si>
  <si>
    <t>NOVICIOS I 80 CM</t>
  </si>
  <si>
    <t>INFANTIL B</t>
  </si>
  <si>
    <t>AMPLIA 1.00 M</t>
  </si>
  <si>
    <t>NOVICIOS I 1.00 M</t>
  </si>
  <si>
    <t>NOVICIOS II 1.00 M</t>
  </si>
  <si>
    <t>INFANTIL A</t>
  </si>
  <si>
    <t>AMPLIA 1.10 M</t>
  </si>
  <si>
    <t>NOVICIOS II 1.10 M</t>
  </si>
  <si>
    <t>JUVENIL B</t>
  </si>
  <si>
    <t>AMPLIA 1.20 M</t>
  </si>
  <si>
    <t>JUVENIL A</t>
  </si>
  <si>
    <t>AMPLIA 1.30</t>
  </si>
  <si>
    <t>Jinete</t>
  </si>
  <si>
    <t>Caballo</t>
  </si>
  <si>
    <t>Asoc.</t>
  </si>
  <si>
    <t>Valentina Richard</t>
  </si>
  <si>
    <t>Alegra</t>
  </si>
  <si>
    <t>YOS-OY</t>
  </si>
  <si>
    <t>Gala Masis</t>
  </si>
  <si>
    <t>Galaxy</t>
  </si>
  <si>
    <t>AHO</t>
  </si>
  <si>
    <t>Pilar Zarnowski</t>
  </si>
  <si>
    <t>Pegasso</t>
  </si>
  <si>
    <t>Ernesto Mendoza</t>
  </si>
  <si>
    <t>Agustin Solis</t>
  </si>
  <si>
    <t>Akira</t>
  </si>
  <si>
    <t>Luisa Israel</t>
  </si>
  <si>
    <t>Serrano</t>
  </si>
  <si>
    <t>Simba</t>
  </si>
  <si>
    <t>Paula Bravo</t>
  </si>
  <si>
    <t>Spirit</t>
  </si>
  <si>
    <t>Alexa Rodriguez</t>
  </si>
  <si>
    <t>Aurora Romero</t>
  </si>
  <si>
    <t>Alejandra Lopez</t>
  </si>
  <si>
    <t>Camila Bravo</t>
  </si>
  <si>
    <t>MnMs</t>
  </si>
  <si>
    <t>Amelie Khan</t>
  </si>
  <si>
    <t>Bubblicious</t>
  </si>
  <si>
    <t>Pirata</t>
  </si>
  <si>
    <t>Sara Ramirez</t>
  </si>
  <si>
    <t>Accord</t>
  </si>
  <si>
    <t>Sofia Firsova</t>
  </si>
  <si>
    <t>Luisana Soto</t>
  </si>
  <si>
    <t>Kapricho</t>
  </si>
  <si>
    <t>Isabella Jimenez</t>
  </si>
  <si>
    <t>Emma Pinchanski</t>
  </si>
  <si>
    <t>Dariano Z</t>
  </si>
  <si>
    <t>Miranda Castro</t>
  </si>
  <si>
    <t>Berraco</t>
  </si>
  <si>
    <t>Maripaz Barboza</t>
  </si>
  <si>
    <t>Goldie</t>
  </si>
  <si>
    <t>Leila Campabadal</t>
  </si>
  <si>
    <t>Persia</t>
  </si>
  <si>
    <t>Caro Ruisch</t>
  </si>
  <si>
    <t>Koa</t>
  </si>
  <si>
    <t>Ximena Beeche</t>
  </si>
  <si>
    <t>Navajo</t>
  </si>
  <si>
    <t>Danna Beltran</t>
  </si>
  <si>
    <t>Rebekah Gonzalez</t>
  </si>
  <si>
    <t>CR Conspiracy</t>
  </si>
  <si>
    <t>Camila Mora</t>
  </si>
  <si>
    <t>Harmony</t>
  </si>
  <si>
    <t>Naomi Rudelman</t>
  </si>
  <si>
    <t>Pharlap</t>
  </si>
  <si>
    <t>Ana Elena Soto</t>
  </si>
  <si>
    <t>Abraxas</t>
  </si>
  <si>
    <t>Lucia Fernández</t>
  </si>
  <si>
    <t>Sirenita</t>
  </si>
  <si>
    <t>Mia Pinchanski</t>
  </si>
  <si>
    <t>Zilda D´Eclipse</t>
  </si>
  <si>
    <t>Mistico</t>
  </si>
  <si>
    <t>Buckaroo</t>
  </si>
  <si>
    <t>31-Jan</t>
  </si>
  <si>
    <t>01-Feb</t>
  </si>
  <si>
    <t>14-Feb</t>
  </si>
  <si>
    <t>15-Feb</t>
  </si>
  <si>
    <t>07-Mar</t>
  </si>
  <si>
    <t>08-Mar</t>
  </si>
  <si>
    <t>18-Apr</t>
  </si>
  <si>
    <t>19-Apr</t>
  </si>
  <si>
    <t>09-May</t>
  </si>
  <si>
    <t>10-May</t>
  </si>
  <si>
    <t>23-May</t>
  </si>
  <si>
    <t>24-May</t>
  </si>
  <si>
    <t>06-Jun</t>
  </si>
  <si>
    <t>07-Jun</t>
  </si>
  <si>
    <t>20-Jun</t>
  </si>
  <si>
    <t>21-Jun</t>
  </si>
  <si>
    <t>08-Aug</t>
  </si>
  <si>
    <t>09-Aug</t>
  </si>
  <si>
    <t>22-Aug</t>
  </si>
  <si>
    <t>23-Aug</t>
  </si>
  <si>
    <t>05-Sep</t>
  </si>
  <si>
    <t>06-Sep</t>
  </si>
  <si>
    <t>19-Sep</t>
  </si>
  <si>
    <t>20-Sep</t>
  </si>
  <si>
    <t>03-Oct</t>
  </si>
  <si>
    <t>04-Oct</t>
  </si>
  <si>
    <t>17-Oct</t>
  </si>
  <si>
    <t>18-Oct</t>
  </si>
  <si>
    <t>31-Oct</t>
  </si>
  <si>
    <t>01-Nov</t>
  </si>
  <si>
    <t>07-Nov</t>
  </si>
  <si>
    <t>08-Nov</t>
  </si>
  <si>
    <t>21-Nov</t>
  </si>
  <si>
    <t>22-Nov</t>
  </si>
  <si>
    <t>12-Dec</t>
  </si>
  <si>
    <t>13-Dec</t>
  </si>
  <si>
    <t>Rodolfo Flores</t>
  </si>
  <si>
    <t>Pinto</t>
  </si>
  <si>
    <t>Giana de Groff</t>
  </si>
  <si>
    <t>Lorenzo Campabadal</t>
  </si>
  <si>
    <t>Edwin Vasquez</t>
  </si>
  <si>
    <t>Goloso</t>
  </si>
  <si>
    <t>Mia Pincnhanski</t>
  </si>
  <si>
    <t>Zilda D'Eclipse</t>
  </si>
  <si>
    <t>Dolce</t>
  </si>
  <si>
    <t>Caro Ruisxh</t>
  </si>
  <si>
    <t>River</t>
  </si>
  <si>
    <t>Sophia Qualls</t>
  </si>
  <si>
    <t>Fane</t>
  </si>
  <si>
    <t>ANDEDE</t>
  </si>
  <si>
    <t>Sara Cavajal</t>
  </si>
  <si>
    <t>Trueno</t>
  </si>
  <si>
    <t>ASODHEA</t>
  </si>
  <si>
    <t>Brenda Alvarez</t>
  </si>
  <si>
    <t>Princesa</t>
  </si>
  <si>
    <t>Juliana Cañas</t>
  </si>
  <si>
    <t>Bugatti</t>
  </si>
  <si>
    <t>Giulia Schiavone</t>
  </si>
  <si>
    <t>Uruguayo</t>
  </si>
  <si>
    <t>Cody Qualls</t>
  </si>
  <si>
    <t>AF Norte</t>
  </si>
  <si>
    <t>Daniela Garro</t>
  </si>
  <si>
    <t>Luc</t>
  </si>
  <si>
    <t>Fane de Geen</t>
  </si>
  <si>
    <t>Antonella Golfin</t>
  </si>
  <si>
    <t>Kamara</t>
  </si>
  <si>
    <t>Isabella Torres</t>
  </si>
  <si>
    <t>Aida</t>
  </si>
  <si>
    <t>Bacardi</t>
  </si>
  <si>
    <t>Isabella Barrantes</t>
  </si>
  <si>
    <t>Benita 62</t>
  </si>
  <si>
    <t>Che Z</t>
  </si>
  <si>
    <t>Osvaldo Hernandez</t>
  </si>
  <si>
    <t>Uranio Z</t>
  </si>
  <si>
    <t>Andede</t>
  </si>
  <si>
    <t>Samuel Jimenez Campos</t>
  </si>
  <si>
    <t>Lucky Touch</t>
  </si>
  <si>
    <t>Espinos</t>
  </si>
  <si>
    <t>Emiliano Schiavone</t>
  </si>
  <si>
    <t>Catalina Qualls</t>
  </si>
  <si>
    <t>Jasmin</t>
  </si>
  <si>
    <t>ANdeDE</t>
  </si>
  <si>
    <t>Osvaldo Hernandez R</t>
  </si>
  <si>
    <t>Juliana Herrera</t>
  </si>
  <si>
    <t>Picana</t>
  </si>
  <si>
    <t>ASOHDEA</t>
  </si>
  <si>
    <t>Mariel Sanchez Guevara</t>
  </si>
  <si>
    <t>Malaga</t>
  </si>
  <si>
    <t>Andrea Rojas</t>
  </si>
  <si>
    <t>AF Maui</t>
  </si>
  <si>
    <t>Fabiana Palacios</t>
  </si>
  <si>
    <t>Fenix</t>
  </si>
  <si>
    <t>Catalina Gonzalez</t>
  </si>
  <si>
    <t>Ace of Spades</t>
  </si>
  <si>
    <t>Isabela Barrantes</t>
  </si>
  <si>
    <t>Lugar</t>
  </si>
  <si>
    <t>18-Mar</t>
  </si>
  <si>
    <t>19-Mar</t>
  </si>
  <si>
    <t>21-Mar</t>
  </si>
  <si>
    <t>Total</t>
  </si>
  <si>
    <t>Killer Queen</t>
  </si>
  <si>
    <t>Norte</t>
  </si>
  <si>
    <t>Pilar Zarnowsky</t>
  </si>
  <si>
    <t>Oaxaca</t>
  </si>
  <si>
    <t>Marianne Montes de Oca</t>
  </si>
  <si>
    <t>Daillant</t>
  </si>
  <si>
    <t>Emma Méndez Acuña</t>
  </si>
  <si>
    <t>Sunset Gold</t>
  </si>
  <si>
    <t>Gabriela Acuña</t>
  </si>
  <si>
    <t>Contepomme</t>
  </si>
  <si>
    <t>Inge Puschendorf</t>
  </si>
  <si>
    <t>Garina</t>
  </si>
  <si>
    <t>Bad Boy Z</t>
  </si>
  <si>
    <t>Qaracas</t>
  </si>
  <si>
    <t>Karra Ami</t>
  </si>
  <si>
    <t>Ronit Hugnu</t>
  </si>
  <si>
    <t>Emma Mendez Acuña</t>
  </si>
  <si>
    <t>Asia</t>
  </si>
  <si>
    <t>Cielo</t>
  </si>
  <si>
    <t>Alessandra Breedy</t>
  </si>
  <si>
    <t>Jet</t>
  </si>
  <si>
    <t>Emanuel</t>
  </si>
  <si>
    <t>Isabela Moncada</t>
  </si>
  <si>
    <t>Yipy</t>
  </si>
  <si>
    <t>Irina Hernández</t>
  </si>
  <si>
    <t>Mento</t>
  </si>
  <si>
    <t>Lucas Barrantes</t>
  </si>
  <si>
    <t>Angelita</t>
  </si>
  <si>
    <t>Priscilla Guevara</t>
  </si>
  <si>
    <t>Odin</t>
  </si>
  <si>
    <t>Camila Herrera</t>
  </si>
  <si>
    <t>Miranda Marin</t>
  </si>
  <si>
    <t>Mariel Sánchez Guevara</t>
  </si>
  <si>
    <t>Málaga</t>
  </si>
  <si>
    <t>Marvia Marin</t>
  </si>
  <si>
    <t>28-Feb</t>
  </si>
  <si>
    <t>01-Mar</t>
  </si>
  <si>
    <t>Melissa Chi Ruano</t>
  </si>
  <si>
    <t>Sansa</t>
  </si>
  <si>
    <t>AHCES</t>
  </si>
  <si>
    <t>Jillian Urrutia</t>
  </si>
  <si>
    <t>AF Omega</t>
  </si>
  <si>
    <t>Monika Villalboso</t>
  </si>
  <si>
    <t>AF Serengeti</t>
  </si>
  <si>
    <t>Melissa Chia Ruano</t>
  </si>
  <si>
    <t>Leah</t>
  </si>
  <si>
    <t>Jimena Medrano Porras</t>
  </si>
  <si>
    <t>AF Odessa</t>
  </si>
  <si>
    <t>Meriann Mealy</t>
  </si>
  <si>
    <t>AF Praga</t>
  </si>
  <si>
    <t>Cristina Servian Barrantes</t>
  </si>
  <si>
    <t>Django</t>
  </si>
  <si>
    <t>Elena Urrutia</t>
  </si>
  <si>
    <t>AF Mufasa</t>
  </si>
  <si>
    <t>Arianna Alfaro</t>
  </si>
  <si>
    <t>Brunello</t>
  </si>
  <si>
    <t>Monika Villalobos</t>
  </si>
  <si>
    <t>Meriann Mealey</t>
  </si>
  <si>
    <t>Jimena Medrano</t>
  </si>
  <si>
    <t>McKenzie Mangus</t>
  </si>
  <si>
    <t>Guiness</t>
  </si>
  <si>
    <t>APC</t>
  </si>
  <si>
    <t>Josue Solano</t>
  </si>
  <si>
    <t>Hyla Fontenoy</t>
  </si>
  <si>
    <t>Cash Carousel</t>
  </si>
  <si>
    <t>Kayla Nutall</t>
  </si>
  <si>
    <t>Sandra Farnleiter</t>
  </si>
  <si>
    <t>Mariana Pineda</t>
  </si>
  <si>
    <t>Thiago Melendez</t>
  </si>
  <si>
    <t>Pinta</t>
  </si>
  <si>
    <t>Buttercup</t>
  </si>
  <si>
    <t>Phillip Robert</t>
  </si>
  <si>
    <t>AF Kilimanjaro</t>
  </si>
  <si>
    <t>Alexa Bansbach</t>
  </si>
  <si>
    <t>Brooklyn</t>
  </si>
  <si>
    <t>Rowan Allison</t>
  </si>
  <si>
    <t>Flying Dream</t>
  </si>
  <si>
    <t>Maria Cecilia Pardo</t>
  </si>
  <si>
    <t>Phillipe Robert</t>
  </si>
  <si>
    <t>Sienna Westin</t>
  </si>
  <si>
    <t>AF Goliath</t>
  </si>
  <si>
    <t>Isabel Bustamante</t>
  </si>
  <si>
    <t>AF Ferrari</t>
  </si>
  <si>
    <t>Cristina Lara</t>
  </si>
  <si>
    <t>Velvet Sky du Sud</t>
  </si>
  <si>
    <t>Lucy Margolin</t>
  </si>
  <si>
    <t>Paloma</t>
  </si>
  <si>
    <t>Andres Menendez</t>
  </si>
  <si>
    <t>Revel</t>
  </si>
  <si>
    <t>LF</t>
  </si>
  <si>
    <t>Belen Fernandez</t>
  </si>
  <si>
    <t>Jose Mora</t>
  </si>
  <si>
    <t>Bad Boy</t>
  </si>
  <si>
    <t>Paulina Carmiol</t>
  </si>
  <si>
    <t>Dallas Boy</t>
  </si>
  <si>
    <t>Arianne Miller</t>
  </si>
  <si>
    <t>AGO</t>
  </si>
  <si>
    <t>Nicolas Avendaño</t>
  </si>
  <si>
    <t>Sara Kawer</t>
  </si>
  <si>
    <t>AF Layla</t>
  </si>
  <si>
    <t>Yos-Oy</t>
  </si>
  <si>
    <t>Dallas Bod Z</t>
  </si>
  <si>
    <t>Julia</t>
  </si>
  <si>
    <t>90 CM</t>
  </si>
  <si>
    <t>Phoenix Kahn</t>
  </si>
  <si>
    <t>Daniela Hernandez</t>
  </si>
  <si>
    <t>AF Sensei</t>
  </si>
  <si>
    <t>Jenna Alico</t>
  </si>
  <si>
    <t>Sempre FI</t>
  </si>
  <si>
    <t>Nyya Sophia MacCormack</t>
  </si>
  <si>
    <t>Bellagio</t>
  </si>
  <si>
    <t>Robin Berger</t>
  </si>
  <si>
    <t>Aspen</t>
  </si>
  <si>
    <t>Stella</t>
  </si>
  <si>
    <t>Lucia Ramirez Soto</t>
  </si>
  <si>
    <t>Amanda  Lee MacCormack</t>
  </si>
  <si>
    <t>Bianca Nieto</t>
  </si>
  <si>
    <t>Semper Fi</t>
  </si>
  <si>
    <t>Ricki</t>
  </si>
  <si>
    <t>AF Lavita</t>
  </si>
  <si>
    <t>Finnigan</t>
  </si>
  <si>
    <t>Nyya MacCormack</t>
  </si>
  <si>
    <t>William de Carvalho</t>
  </si>
  <si>
    <t>Naranka</t>
  </si>
  <si>
    <t>Ana Victoria Vega</t>
  </si>
  <si>
    <t>AF Inari</t>
  </si>
  <si>
    <t>Amanda Lee macCormack</t>
  </si>
  <si>
    <t>Finningan</t>
  </si>
  <si>
    <t>Kairo CC</t>
  </si>
  <si>
    <t>Juan de Dios Alvarez</t>
  </si>
  <si>
    <t>AF Nikita</t>
  </si>
  <si>
    <t>Sofia Rodriguez</t>
  </si>
  <si>
    <t>Captain Marvel</t>
  </si>
  <si>
    <t>ASODEHA</t>
  </si>
  <si>
    <t>Amanda MacCormack</t>
  </si>
  <si>
    <t>CR Independence</t>
  </si>
  <si>
    <t>Maximus</t>
  </si>
  <si>
    <t>Irene Tirado</t>
  </si>
  <si>
    <t>Valeria Molina Yglesias</t>
  </si>
  <si>
    <t>Faith</t>
  </si>
  <si>
    <t>Out of this Galaxy</t>
  </si>
  <si>
    <t>Lucia Morales Obregon</t>
  </si>
  <si>
    <t>Aragon</t>
  </si>
  <si>
    <t>Fatima Morales</t>
  </si>
  <si>
    <t>Palmira</t>
  </si>
  <si>
    <t>Fatima Morales Obregon</t>
  </si>
  <si>
    <t>Dariano</t>
  </si>
  <si>
    <t>AHo</t>
  </si>
  <si>
    <t>Valeria Lia Piccirilli Arias</t>
  </si>
  <si>
    <t>Zeus</t>
  </si>
  <si>
    <t>Marcella Patel</t>
  </si>
  <si>
    <t>Rivington Pike</t>
  </si>
  <si>
    <t>Maricarmen Wilbur</t>
  </si>
  <si>
    <t>High Five</t>
  </si>
  <si>
    <t>Iris Cristina Cruz</t>
  </si>
  <si>
    <t>AF Olivia</t>
  </si>
  <si>
    <t>Alexa Child</t>
  </si>
  <si>
    <t>Isabela Torres</t>
  </si>
  <si>
    <t>Fernanda Castro</t>
  </si>
  <si>
    <t>Lia Van der Laat</t>
  </si>
  <si>
    <t>Landino</t>
  </si>
  <si>
    <t>Pierre Burray</t>
  </si>
  <si>
    <t>Pantera</t>
  </si>
  <si>
    <t>Kilimanjaro</t>
  </si>
  <si>
    <t>Pierre Buray</t>
  </si>
  <si>
    <t>DallasBoy Z</t>
  </si>
  <si>
    <t>Mauricio Lara</t>
  </si>
  <si>
    <t>Luciana Tucci</t>
  </si>
  <si>
    <t>Maria Paula Segura</t>
  </si>
  <si>
    <t>Mariela Sanchez</t>
  </si>
  <si>
    <t>Redemption</t>
  </si>
  <si>
    <t>Roberto Romero</t>
  </si>
  <si>
    <t>Jose Antonio Martinez</t>
  </si>
  <si>
    <t>Jacinto Gonzalez</t>
  </si>
  <si>
    <t>Sunset</t>
  </si>
  <si>
    <t>Limeño</t>
  </si>
  <si>
    <t>Lucia Segura</t>
  </si>
  <si>
    <t>Lucia 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</si>
</sst>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rgb="FF434343"/>
      <name val="Aptos"/>
      <family val="2"/>
    </font>
    <font>
      <sz val="10"/>
      <color rgb="FF434343"/>
      <name val="Aptos"/>
      <family val="2"/>
    </font>
    <font>
      <sz val="10"/>
      <color rgb="FF434343"/>
      <name val="Roboto"/>
    </font>
    <font>
      <sz val="10"/>
      <color rgb="FF434343"/>
      <name val="Roboto"/>
    </font>
    <font>
      <sz val="10"/>
      <color theme="1"/>
      <name val="Roboto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6" fontId="0" fillId="0" borderId="0" xfId="0" applyNumberFormat="1"/>
    <xf numFmtId="0" fontId="2" fillId="0" borderId="1" xfId="0" applyFont="1" applyBorder="1" applyAlignment="1">
      <alignment horizontal="center"/>
    </xf>
    <xf numFmtId="16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0" fillId="0" borderId="2" xfId="0" applyBorder="1"/>
    <xf numFmtId="0" fontId="0" fillId="0" borderId="3" xfId="0" applyBorder="1"/>
    <xf numFmtId="0" fontId="0" fillId="2" borderId="0" xfId="0" applyFill="1"/>
    <xf numFmtId="0" fontId="0" fillId="0" borderId="4" xfId="0" applyBorder="1"/>
    <xf numFmtId="0" fontId="9" fillId="0" borderId="1" xfId="0" applyFont="1" applyBorder="1"/>
    <xf numFmtId="0" fontId="10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5" xfId="0" applyFont="1" applyBorder="1"/>
    <xf numFmtId="0" fontId="1" fillId="0" borderId="0" xfId="0" applyFont="1" applyAlignment="1">
      <alignment horizontal="center"/>
    </xf>
    <xf numFmtId="0" fontId="0" fillId="3" borderId="0" xfId="0" applyFill="1"/>
    <xf numFmtId="0" fontId="0" fillId="2" borderId="0" xfId="0" applyFill="1" applyAlignment="1">
      <alignment horizontal="center"/>
    </xf>
    <xf numFmtId="0" fontId="1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2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16" fontId="0" fillId="0" borderId="5" xfId="0" applyNumberFormat="1" applyBorder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6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1" xfId="0" applyFont="1" applyBorder="1"/>
    <xf numFmtId="0" fontId="8" fillId="0" borderId="5" xfId="0" applyFont="1" applyBorder="1"/>
    <xf numFmtId="0" fontId="8" fillId="0" borderId="6" xfId="0" applyFont="1" applyBorder="1"/>
    <xf numFmtId="0" fontId="1" fillId="0" borderId="3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9" fillId="0" borderId="5" xfId="0" applyFont="1" applyBorder="1"/>
    <xf numFmtId="0" fontId="9" fillId="0" borderId="6" xfId="0" applyFont="1" applyBorder="1"/>
    <xf numFmtId="0" fontId="0" fillId="0" borderId="0" xfId="0" applyAlignment="1">
      <alignment horizontal="left"/>
    </xf>
    <xf numFmtId="0" fontId="5" fillId="0" borderId="5" xfId="0" applyFont="1" applyBorder="1"/>
    <xf numFmtId="0" fontId="2" fillId="0" borderId="5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1" xfId="0" applyFont="1" applyBorder="1"/>
    <xf numFmtId="0" fontId="0" fillId="0" borderId="1" xfId="0" applyNumberFormat="1" applyBorder="1"/>
    <xf numFmtId="0" fontId="0" fillId="0" borderId="5" xfId="0" applyFont="1" applyBorder="1"/>
    <xf numFmtId="0" fontId="0" fillId="0" borderId="6" xfId="0" applyFont="1" applyBorder="1"/>
    <xf numFmtId="0" fontId="0" fillId="0" borderId="1" xfId="0" applyNumberFormat="1" applyFont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" fontId="0" fillId="0" borderId="5" xfId="0" applyNumberFormat="1" applyFont="1" applyBorder="1"/>
    <xf numFmtId="16" fontId="0" fillId="0" borderId="1" xfId="0" applyNumberFormat="1" applyFont="1" applyBorder="1"/>
    <xf numFmtId="0" fontId="10" fillId="0" borderId="5" xfId="0" applyFont="1" applyBorder="1"/>
    <xf numFmtId="0" fontId="10" fillId="0" borderId="6" xfId="0" applyFont="1" applyBorder="1"/>
  </cellXfs>
  <cellStyles count="1">
    <cellStyle name="Normal" xfId="0" builtinId="0"/>
  </cellStyles>
  <dxfs count="978"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color rgb="FF434343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434343"/>
        <name val="Aptos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z val="10"/>
        <color rgb="FF434343"/>
        <name val="Aptos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34343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34343"/>
        <name val="Aptos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34343"/>
        <name val="Aptos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1" formatCode="dd\-mmm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font>
        <b val="0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1" formatCode="dd\-m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1" formatCode="dd\-mmm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1" formatCode="dd\-m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981D14B-7B82-41A5-A7CA-B124967E0679}" name="Table22" displayName="Table22" ref="A4:AT20" totalsRowShown="0" headerRowDxfId="977">
  <autoFilter ref="A4:AT20" xr:uid="{7981D14B-7B82-41A5-A7CA-B124967E0679}"/>
  <sortState xmlns:xlrd2="http://schemas.microsoft.com/office/spreadsheetml/2017/richdata2" ref="A5:AT20">
    <sortCondition descending="1" ref="AT5:AT20"/>
  </sortState>
  <tableColumns count="46">
    <tableColumn id="1" xr3:uid="{CAB632A4-4316-4226-BDA8-5227170E2F83}" name="Lugar" dataDxfId="976"/>
    <tableColumn id="2" xr3:uid="{94D6FB05-9957-410C-ABA4-B884D7EC4A76}" name="Jinete" dataDxfId="975"/>
    <tableColumn id="3" xr3:uid="{59949DD0-F39F-48B8-B3D7-41F5567831B2}" name="Caballo" dataDxfId="974"/>
    <tableColumn id="4" xr3:uid="{6DB7792A-F496-46DD-98AE-CA76455C8754}" name="Asoc." dataDxfId="973"/>
    <tableColumn id="5" xr3:uid="{F50BC6AA-AD5A-4817-B935-0E6B06BE96AD}" name="31-Jan" dataDxfId="972"/>
    <tableColumn id="6" xr3:uid="{37562B07-58AD-4FFC-8DE7-AFB86E45F0D8}" name="01-Feb" dataDxfId="971"/>
    <tableColumn id="7" xr3:uid="{941DB9DA-1F2A-418B-AAD5-4198F35E3A0F}" name="14-Feb" dataDxfId="970"/>
    <tableColumn id="8" xr3:uid="{FDEB947A-5CF3-4873-9E60-7DA081F55313}" name="15-Feb" dataDxfId="969"/>
    <tableColumn id="46" xr3:uid="{E02E0C39-358A-42C3-ACCE-99A23EDDB013}" name="28-Feb" dataDxfId="968"/>
    <tableColumn id="45" xr3:uid="{8532E898-D7B9-4F28-BF39-95059E858778}" name="01-Mar" dataDxfId="967"/>
    <tableColumn id="9" xr3:uid="{9045ACB0-9006-4EB9-A646-01559C26A57B}" name="07-Mar" dataDxfId="966"/>
    <tableColumn id="10" xr3:uid="{DD597416-F28B-4C88-B619-520C983A6E30}" name="08-Mar" dataDxfId="965"/>
    <tableColumn id="11" xr3:uid="{B827F78E-3552-45B9-9A4C-98B24C94EB1F}" name="18-Mar" dataDxfId="964"/>
    <tableColumn id="12" xr3:uid="{52C3C028-98AF-4C77-ABD6-4022CB522131}" name="19-Mar" dataDxfId="963"/>
    <tableColumn id="13" xr3:uid="{0F33487B-F28B-467C-9B47-8AB26F8665D0}" name="21-Mar" dataDxfId="962"/>
    <tableColumn id="14" xr3:uid="{97913CE4-8B09-4CB1-B059-1488C2979388}" name="18-Apr" dataDxfId="961"/>
    <tableColumn id="15" xr3:uid="{1D47FBBE-6DA4-4F6F-98E3-08D9C8883536}" name="19-Apr" dataDxfId="960"/>
    <tableColumn id="16" xr3:uid="{BD180B9C-CE58-4A10-9515-06E97F911659}" name="09-May" dataDxfId="959"/>
    <tableColumn id="17" xr3:uid="{968662BD-3E77-4D7F-9A86-7AF63979FF75}" name="10-May" dataDxfId="958"/>
    <tableColumn id="18" xr3:uid="{84D8B99F-6D04-4508-B773-CDD780788FDA}" name="23-May" dataDxfId="957"/>
    <tableColumn id="19" xr3:uid="{63FEF758-5A7A-4FA1-8E56-0F4763667610}" name="24-May" dataDxfId="956"/>
    <tableColumn id="20" xr3:uid="{912694C4-753F-449D-959B-6D135068057B}" name="06-Jun" dataDxfId="955"/>
    <tableColumn id="21" xr3:uid="{3FF6C4C0-6099-40E9-A77A-0FCBE76274D2}" name="07-Jun" dataDxfId="954"/>
    <tableColumn id="22" xr3:uid="{A9B0B0DC-0D2B-4905-B92D-2F0B6169CDD0}" name="20-Jun" dataDxfId="953"/>
    <tableColumn id="23" xr3:uid="{CF10E00A-9B4D-49CD-861C-21DAA61344F3}" name="21-Jun" dataDxfId="952"/>
    <tableColumn id="24" xr3:uid="{4C765A53-DD5E-444F-AD1A-3DFF994FEE80}" name="08-Aug" dataDxfId="951"/>
    <tableColumn id="25" xr3:uid="{631018F0-0463-4D03-B544-854684E174EC}" name="09-Aug" dataDxfId="950"/>
    <tableColumn id="26" xr3:uid="{FE672E68-71F3-47BA-908C-F258F326820D}" name="22-Aug" dataDxfId="949"/>
    <tableColumn id="27" xr3:uid="{7F8F9784-08C4-4E18-8D7D-EAACC5916619}" name="23-Aug" dataDxfId="948"/>
    <tableColumn id="28" xr3:uid="{9967F711-C60C-4F20-BB0F-FAC22B5CEFB4}" name="05-Sep" dataDxfId="947"/>
    <tableColumn id="29" xr3:uid="{A6E63959-D30B-40A3-943A-F9E4D4C8552B}" name="06-Sep" dataDxfId="946"/>
    <tableColumn id="30" xr3:uid="{795FD387-032C-443B-A589-5E2D0DE41716}" name="19-Sep" dataDxfId="945"/>
    <tableColumn id="31" xr3:uid="{A5452E14-150D-4E7C-8BCD-C909407553F3}" name="20-Sep" dataDxfId="944"/>
    <tableColumn id="32" xr3:uid="{0C4830A2-F689-4B5C-96BA-B42859104987}" name="03-Oct" dataDxfId="943"/>
    <tableColumn id="33" xr3:uid="{D83515F4-5D0B-4D06-A1FA-816E0E3EE2A8}" name="04-Oct" dataDxfId="942"/>
    <tableColumn id="34" xr3:uid="{FFC77386-03C6-4F97-B18F-FE77B1424E60}" name="17-Oct" dataDxfId="941"/>
    <tableColumn id="35" xr3:uid="{1BB637D1-14A0-4B83-88CD-DB7ACDF3B6B7}" name="18-Oct" dataDxfId="940"/>
    <tableColumn id="36" xr3:uid="{8BE75EF6-A77F-43A6-B67E-6C2CCE10F1A0}" name="31-Oct" dataDxfId="939"/>
    <tableColumn id="37" xr3:uid="{EFE9640F-4892-4041-89BF-2DAA1DC77451}" name="01-Nov" dataDxfId="938"/>
    <tableColumn id="38" xr3:uid="{5CF5BAB5-00D8-4611-8BBB-93FE2E227C6C}" name="07-Nov" dataDxfId="937"/>
    <tableColumn id="39" xr3:uid="{3B3A78C8-93A6-4C3F-98BD-49349A86D5D7}" name="08-Nov" dataDxfId="936"/>
    <tableColumn id="40" xr3:uid="{11ACCB02-EB99-49EE-A116-AD58D44D365A}" name="21-Nov" dataDxfId="935"/>
    <tableColumn id="41" xr3:uid="{DB19A726-FB10-4D3A-B0AA-68E0E29319E5}" name="22-Nov" dataDxfId="934"/>
    <tableColumn id="42" xr3:uid="{C855912F-E509-4753-B934-E7C6F89D0205}" name="12-Dec" dataDxfId="933"/>
    <tableColumn id="43" xr3:uid="{529C7846-074A-4B89-9B2B-7EA8FCAE5B1F}" name="13-Dec" dataDxfId="932"/>
    <tableColumn id="44" xr3:uid="{2DCBD4C8-B05C-4707-854D-1FF7FBA23879}" name="Total" dataDxfId="931">
      <calculatedColumnFormula>SUM(Table22[[#This Row],[31-Jan]:[13-Dec]])</calculatedColumnFormula>
    </tableColumn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62CC58C1-904F-4C19-8F8F-A70D5BD3167F}" name="Table32" displayName="Table32" ref="A249:AT250" totalsRowShown="0" headerRowDxfId="553" dataDxfId="552">
  <autoFilter ref="A249:AT250" xr:uid="{62CC58C1-904F-4C19-8F8F-A70D5BD3167F}"/>
  <tableColumns count="46">
    <tableColumn id="1" xr3:uid="{DF3F17C5-CD66-46C5-B25D-E0BC70737449}" name="Lugar" dataDxfId="551"/>
    <tableColumn id="2" xr3:uid="{4C2493F6-A2F8-4132-9C2D-CBA4783DC7A4}" name="Jinete" dataDxfId="550"/>
    <tableColumn id="3" xr3:uid="{42134620-6151-4A1B-A996-87073BBFD4BD}" name="Caballo" dataDxfId="549"/>
    <tableColumn id="4" xr3:uid="{C5C698C0-B88C-4E27-850E-A6FA32EFEAB0}" name="Asoc." dataDxfId="548"/>
    <tableColumn id="5" xr3:uid="{5B5284A6-D418-421F-B285-986C89ABE817}" name="31-Jan" dataDxfId="547"/>
    <tableColumn id="6" xr3:uid="{CB233530-AA95-4767-9E76-D14CE062FC64}" name="01-Feb" dataDxfId="546"/>
    <tableColumn id="7" xr3:uid="{FA7C9338-398B-4AED-8E11-E5413AD5468A}" name="14-Feb" dataDxfId="545"/>
    <tableColumn id="8" xr3:uid="{522C2151-823A-4AFC-B7B2-E723E2287DA4}" name="15-Feb" dataDxfId="544"/>
    <tableColumn id="45" xr3:uid="{EAFA9EC9-9C09-4497-970F-6BFA2C148C69}" name="28-Feb" dataDxfId="543"/>
    <tableColumn id="46" xr3:uid="{E77C062D-837A-40DB-86F6-9F2B4C5112FA}" name="01-Mar" dataDxfId="542"/>
    <tableColumn id="9" xr3:uid="{BD318FDF-68C0-4567-A96A-F04571B972FA}" name="07-Mar" dataDxfId="541"/>
    <tableColumn id="10" xr3:uid="{E912E10A-0FC0-4841-B825-6460C651AEE4}" name="08-Mar" dataDxfId="540"/>
    <tableColumn id="11" xr3:uid="{00FDB0DC-D8C9-46AC-AA04-0AE8500CC13E}" name="18-Mar" dataDxfId="539"/>
    <tableColumn id="12" xr3:uid="{BB68E139-4945-4873-81E5-8A3FA8E6CEEF}" name="19-Mar" dataDxfId="538"/>
    <tableColumn id="13" xr3:uid="{51438865-F19D-478C-965D-08FAD6837A9D}" name="21-Mar" dataDxfId="537"/>
    <tableColumn id="14" xr3:uid="{1B042F5C-CBD1-454A-A0D9-E08F9E92A6BE}" name="18-Apr" dataDxfId="536"/>
    <tableColumn id="15" xr3:uid="{77432652-76F1-4F14-994C-7026F6D93AA8}" name="19-Apr" dataDxfId="535"/>
    <tableColumn id="16" xr3:uid="{DD281A72-188B-4D42-9C95-3139DBDB381F}" name="09-May" dataDxfId="534"/>
    <tableColumn id="17" xr3:uid="{812507CB-5C61-4C87-A29C-E34B32DF47FC}" name="10-May" dataDxfId="533"/>
    <tableColumn id="18" xr3:uid="{93B702F2-24EA-4E5C-9CB2-887C3BB48664}" name="23-May" dataDxfId="532"/>
    <tableColumn id="19" xr3:uid="{126E49F8-93FE-4C6B-B1C8-4DC5FFC191E5}" name="24-May" dataDxfId="531"/>
    <tableColumn id="20" xr3:uid="{B1AE690E-B6A7-45BA-84EF-8D006AECC006}" name="06-Jun" dataDxfId="530"/>
    <tableColumn id="21" xr3:uid="{6C079F27-0605-4A49-B8C7-A8C4C5D4C557}" name="07-Jun" dataDxfId="529"/>
    <tableColumn id="22" xr3:uid="{1588D958-8BED-4088-BC1C-00896F3ABA5E}" name="20-Jun" dataDxfId="528"/>
    <tableColumn id="23" xr3:uid="{E08A2EA6-8D52-46A2-BF6D-AA2A1D1AA561}" name="21-Jun" dataDxfId="527"/>
    <tableColumn id="24" xr3:uid="{7B2A5C71-90AD-4080-A896-52DF1D9CAC98}" name="08-Aug" dataDxfId="526"/>
    <tableColumn id="25" xr3:uid="{EDCE53F3-CE74-467A-BCDD-5A77D991FADB}" name="09-Aug" dataDxfId="525"/>
    <tableColumn id="26" xr3:uid="{FD66AD26-FB09-4555-B9DF-5191C851B0E1}" name="22-Aug" dataDxfId="524"/>
    <tableColumn id="27" xr3:uid="{2342F996-000F-4E42-AF9F-66CD41045783}" name="23-Aug" dataDxfId="523"/>
    <tableColumn id="28" xr3:uid="{4DFAF4F2-D9A1-4E7F-8637-B53A1A9B2909}" name="05-Sep" dataDxfId="522"/>
    <tableColumn id="29" xr3:uid="{74035A76-F5EB-4640-AB7D-FC233DF17A9B}" name="06-Sep" dataDxfId="521"/>
    <tableColumn id="30" xr3:uid="{EC85021D-203D-409B-B2AC-BE6DF1007A8C}" name="19-Sep" dataDxfId="520"/>
    <tableColumn id="31" xr3:uid="{BC1D9682-C742-42ED-9D3E-A5DFED2AFCFD}" name="20-Sep" dataDxfId="519"/>
    <tableColumn id="32" xr3:uid="{AC95A045-DD11-43B8-AB1A-0E7AA09DC615}" name="03-Oct" dataDxfId="518"/>
    <tableColumn id="33" xr3:uid="{8B1B93F5-6FA5-45B4-A120-7688235BC635}" name="04-Oct" dataDxfId="517"/>
    <tableColumn id="34" xr3:uid="{1BE2ED07-014E-4EE7-8F3A-CF3875C3269C}" name="17-Oct" dataDxfId="516"/>
    <tableColumn id="35" xr3:uid="{89F3A5BD-C479-4D3E-BCF1-36BFC0C22B7C}" name="18-Oct" dataDxfId="515"/>
    <tableColumn id="36" xr3:uid="{AF1B0F23-13F3-4916-868D-ADB94FAAE095}" name="31-Oct" dataDxfId="514"/>
    <tableColumn id="37" xr3:uid="{4CC3B9F1-1E56-4A55-BEB3-EDC4D89F4193}" name="01-Nov" dataDxfId="513"/>
    <tableColumn id="38" xr3:uid="{58B0D07A-AA00-4C85-BE28-2025C7B24BAF}" name="07-Nov" dataDxfId="512"/>
    <tableColumn id="39" xr3:uid="{34C2D310-81E9-4616-ABD8-FEB0CE57CEEB}" name="08-Nov" dataDxfId="511"/>
    <tableColumn id="40" xr3:uid="{42296A52-DF9B-408E-A187-C53858316C74}" name="21-Nov" dataDxfId="510"/>
    <tableColumn id="41" xr3:uid="{CA46C4B5-AC1C-4EA8-ABBD-7A76C3DF2AD3}" name="22-Nov" dataDxfId="509"/>
    <tableColumn id="42" xr3:uid="{D4996D67-45ED-4151-B647-918DF7E04688}" name="12-Dec" dataDxfId="508"/>
    <tableColumn id="43" xr3:uid="{CFDD5E43-9782-4AFF-ACD1-F101D3A9413B}" name="13-Dec" dataDxfId="507"/>
    <tableColumn id="44" xr3:uid="{A880CF80-285F-4FEE-A4B6-584AB56DE371}" name="Total" dataDxfId="506">
      <calculatedColumnFormula>SUM(Table32[[#This Row],[31-Jan]:[13-Dec]])</calculatedColumnFormula>
    </tableColumn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824C5416-E3A3-4D27-8A61-A84728601A8E}" name="Table33" displayName="Table33" ref="A253:AT255" totalsRowShown="0" headerRowDxfId="505">
  <autoFilter ref="A253:AT255" xr:uid="{824C5416-E3A3-4D27-8A61-A84728601A8E}"/>
  <tableColumns count="46">
    <tableColumn id="1" xr3:uid="{5E21622B-C39E-46F6-9FD7-737E3F337C09}" name="Lugar" dataDxfId="504"/>
    <tableColumn id="2" xr3:uid="{CC546795-E010-4022-B028-2A04D5535FC1}" name="Jinete" dataDxfId="503"/>
    <tableColumn id="3" xr3:uid="{69858ABD-EE2B-4545-A9C4-56AA931438EF}" name="Caballo" dataDxfId="502"/>
    <tableColumn id="4" xr3:uid="{819D954C-A4D4-4A3F-9321-1F0690C7F8E2}" name="Asoc." dataDxfId="501"/>
    <tableColumn id="5" xr3:uid="{00468AAF-4F68-40A1-928C-5B634CB74D2F}" name="31-Jan" dataDxfId="500"/>
    <tableColumn id="6" xr3:uid="{0BA3BC3D-F65E-4078-90C0-CD5C7E3B441F}" name="01-Feb" dataDxfId="499"/>
    <tableColumn id="7" xr3:uid="{AAE9C3F4-D5F4-46C3-AF50-20DD5E98BC3F}" name="14-Feb" dataDxfId="498"/>
    <tableColumn id="8" xr3:uid="{83BF4405-0BEF-4A03-8318-68B8385D6BE6}" name="15-Feb" dataDxfId="497"/>
    <tableColumn id="45" xr3:uid="{08CA7F04-4263-47B7-B22E-67936A704FCD}" name="28-Feb" dataDxfId="496"/>
    <tableColumn id="46" xr3:uid="{0614D464-0FEB-46CC-BD56-199B77AE4710}" name="01-Mar" dataDxfId="495"/>
    <tableColumn id="9" xr3:uid="{5EBCE3DF-9C96-4B50-9E1F-36111F4F8B98}" name="07-Mar" dataDxfId="494"/>
    <tableColumn id="10" xr3:uid="{8ACE5F3A-FC33-49DA-B7D5-6F304B5D2594}" name="08-Mar" dataDxfId="493"/>
    <tableColumn id="11" xr3:uid="{7A8E5B2E-D972-4718-9CE0-2588EF5A0050}" name="18-Mar" dataDxfId="492"/>
    <tableColumn id="12" xr3:uid="{A004416C-E5DD-46E2-9C3C-F83989F444F9}" name="19-Mar" dataDxfId="491"/>
    <tableColumn id="13" xr3:uid="{7ADF74A3-525D-4B04-AFE7-8C975D571508}" name="21-Mar" dataDxfId="490"/>
    <tableColumn id="14" xr3:uid="{8BC2C1FD-038D-48D3-B2D9-093E9A46A614}" name="18-Apr" dataDxfId="489"/>
    <tableColumn id="15" xr3:uid="{1C9C1A20-B335-45ED-AA94-635F6BBF82AE}" name="19-Apr" dataDxfId="488"/>
    <tableColumn id="16" xr3:uid="{2A09B94A-876F-4926-B02D-321E2ABB98C1}" name="09-May" dataDxfId="487"/>
    <tableColumn id="17" xr3:uid="{24132CCD-B4CB-4899-8130-2B0653047C13}" name="10-May" dataDxfId="486"/>
    <tableColumn id="18" xr3:uid="{CC077E8E-75F3-4F81-AEC9-B473DBD4FE28}" name="23-May" dataDxfId="485"/>
    <tableColumn id="19" xr3:uid="{8ECE3330-C9FD-4050-8D78-16CBC3B6E957}" name="24-May" dataDxfId="484"/>
    <tableColumn id="20" xr3:uid="{5F34B26A-3978-4D02-A066-2951C82FC80B}" name="06-Jun" dataDxfId="483"/>
    <tableColumn id="21" xr3:uid="{691AE59C-2BCF-454A-B9DB-004BAF97F9C1}" name="07-Jun" dataDxfId="482"/>
    <tableColumn id="22" xr3:uid="{9D0DEA3C-DA08-442B-873F-B7705BE6EB16}" name="20-Jun" dataDxfId="481"/>
    <tableColumn id="23" xr3:uid="{068FC7D8-DEFA-4E92-AD79-26877C290094}" name="21-Jun" dataDxfId="480"/>
    <tableColumn id="24" xr3:uid="{951E2722-9365-431F-BD09-64235DEE5361}" name="08-Aug" dataDxfId="479"/>
    <tableColumn id="25" xr3:uid="{E8487DE1-C8B0-4206-A570-49F5D58209A2}" name="09-Aug" dataDxfId="478"/>
    <tableColumn id="26" xr3:uid="{ADBAE737-2BCF-4E86-B0BD-16780968C77A}" name="22-Aug" dataDxfId="477"/>
    <tableColumn id="27" xr3:uid="{952C4349-E08D-474E-A305-382988B16C3E}" name="23-Aug" dataDxfId="476"/>
    <tableColumn id="28" xr3:uid="{4700D7C6-7D37-4AB3-9A2E-614934673812}" name="05-Sep" dataDxfId="475"/>
    <tableColumn id="29" xr3:uid="{561BF291-FC3A-40D8-9449-211C02500B16}" name="06-Sep" dataDxfId="474"/>
    <tableColumn id="30" xr3:uid="{60872B4C-857F-4EB8-B151-BE1D0A11D504}" name="19-Sep" dataDxfId="473"/>
    <tableColumn id="31" xr3:uid="{47581DDE-5329-4C70-A59C-C9E2810B4E02}" name="20-Sep" dataDxfId="472"/>
    <tableColumn id="32" xr3:uid="{E5068A3E-97E9-4CDC-83D9-32AF88B89C7D}" name="03-Oct" dataDxfId="471"/>
    <tableColumn id="33" xr3:uid="{BF728F4D-E5D1-4B30-BFC8-9DA173DC89C2}" name="04-Oct" dataDxfId="470"/>
    <tableColumn id="34" xr3:uid="{5407D594-89A5-46F4-A228-B20FD9767C0F}" name="17-Oct" dataDxfId="469"/>
    <tableColumn id="35" xr3:uid="{3D69C267-BFD4-4BFB-BF6E-2FA38B4563A3}" name="18-Oct" dataDxfId="468"/>
    <tableColumn id="36" xr3:uid="{5FF00B7E-4818-4047-AA12-4C1B25F39E58}" name="31-Oct" dataDxfId="467"/>
    <tableColumn id="37" xr3:uid="{D4F9F47C-4A84-4692-91E4-05D8275FF878}" name="01-Nov" dataDxfId="466"/>
    <tableColumn id="38" xr3:uid="{DA6871EC-8D1D-4522-BBD7-0CA9DD8FEDDF}" name="07-Nov" dataDxfId="465"/>
    <tableColumn id="39" xr3:uid="{C3412A6A-1498-47D3-AF0C-C045B2A6ABCD}" name="08-Nov" dataDxfId="464"/>
    <tableColumn id="40" xr3:uid="{42DAD944-F7E1-4D22-A957-95E9BE2D5C78}" name="21-Nov" dataDxfId="463"/>
    <tableColumn id="41" xr3:uid="{D05A6438-A065-48C2-9E96-BFFED42C95B9}" name="22-Nov" dataDxfId="462"/>
    <tableColumn id="42" xr3:uid="{0BB9CDCE-8426-4492-80A3-6F37ED725C13}" name="12-Dec" dataDxfId="461"/>
    <tableColumn id="43" xr3:uid="{6A066AE6-3F19-46EB-A1E2-E4B56CF9E80D}" name="13-Dec" dataDxfId="460"/>
    <tableColumn id="44" xr3:uid="{4722B4B5-6D4B-4368-828B-1BD3868AB382}" name="Total" dataDxfId="459">
      <calculatedColumnFormula>SUM(Table33[[#This Row],[31-Jan]:[13-Dec]])</calculatedColumnFormula>
    </tableColumn>
  </tableColumns>
  <tableStyleInfo name="TableStyleMedium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635F4A5-44DC-4893-83EC-EF790455F6FA}" name="Table34" displayName="Table34" ref="A258:AT286" totalsRowShown="0" headerRowDxfId="458" dataDxfId="457">
  <autoFilter ref="A258:AT286" xr:uid="{A635F4A5-44DC-4893-83EC-EF790455F6FA}"/>
  <sortState xmlns:xlrd2="http://schemas.microsoft.com/office/spreadsheetml/2017/richdata2" ref="A259:AT286">
    <sortCondition descending="1" ref="AT259:AT286"/>
  </sortState>
  <tableColumns count="46">
    <tableColumn id="1" xr3:uid="{295AFB64-499C-4C37-B3C2-12632C885749}" name="Lugar" dataDxfId="456"/>
    <tableColumn id="2" xr3:uid="{B04ADD5F-9FEF-40B0-BAD3-5A2F9087F428}" name="Jinete" dataDxfId="455"/>
    <tableColumn id="3" xr3:uid="{CD040771-4C9A-400A-8718-97C9A136C7C2}" name="Caballo" dataDxfId="454"/>
    <tableColumn id="4" xr3:uid="{0B8378C8-E036-4DFB-A066-63AD132564FE}" name="Asoc." dataDxfId="453"/>
    <tableColumn id="5" xr3:uid="{4C3904C0-B25F-4FE9-A67C-4AEE33950611}" name="31-Jan" dataDxfId="452"/>
    <tableColumn id="6" xr3:uid="{4CE2BA8D-0E7C-4B20-AACB-B77C15AA9D65}" name="01-Feb" dataDxfId="451"/>
    <tableColumn id="7" xr3:uid="{6DFFE470-C16E-44A7-A4C6-6D10EA23DC8D}" name="14-Feb" dataDxfId="450"/>
    <tableColumn id="8" xr3:uid="{5EC49C47-A3E6-4FED-B3CE-2CDC901E6D98}" name="15-Feb" dataDxfId="449"/>
    <tableColumn id="45" xr3:uid="{2691FBEF-7278-44FE-BA7C-F41F20AE0C96}" name="28-Feb" dataDxfId="448"/>
    <tableColumn id="46" xr3:uid="{A9DC3ACA-2ADA-4195-85D8-F2C4ECBFA919}" name="01-Mar" dataDxfId="447"/>
    <tableColumn id="9" xr3:uid="{FB1E98DD-11DC-4FFD-BF75-46BB0240EA41}" name="07-Mar" dataDxfId="446"/>
    <tableColumn id="10" xr3:uid="{183063AA-9679-4B52-808C-CDF95BEDB52B}" name="08-Mar" dataDxfId="445"/>
    <tableColumn id="11" xr3:uid="{78F0781D-58E5-4CBC-A410-5C2B11477F47}" name="18-Mar" dataDxfId="444"/>
    <tableColumn id="12" xr3:uid="{43ABF571-F134-44E7-8361-FAF2DE67B0A3}" name="19-Mar" dataDxfId="443"/>
    <tableColumn id="13" xr3:uid="{B613B4A3-83F4-4325-8829-103BBD4A5623}" name="21-Mar" dataDxfId="442"/>
    <tableColumn id="14" xr3:uid="{C9E25715-47E4-4F5F-8645-8E28E862D165}" name="18-Apr" dataDxfId="441"/>
    <tableColumn id="15" xr3:uid="{D746A7ED-2D7D-4D7F-8450-E07DD44D25C3}" name="19-Apr" dataDxfId="440"/>
    <tableColumn id="16" xr3:uid="{FDDE614A-5650-41B3-9F97-BA807CD9614D}" name="09-May" dataDxfId="439"/>
    <tableColumn id="17" xr3:uid="{142E164E-F7CB-49C3-A7F0-5EEFA509F084}" name="10-May" dataDxfId="438"/>
    <tableColumn id="18" xr3:uid="{25DB102A-DDA1-4384-A6D1-F724AD700159}" name="23-May" dataDxfId="437"/>
    <tableColumn id="19" xr3:uid="{05887BD1-E135-493C-A404-72FBDE163822}" name="24-May" dataDxfId="436"/>
    <tableColumn id="20" xr3:uid="{8AE2CF66-5EE5-4D66-A19F-92706A57BCCD}" name="06-Jun" dataDxfId="435"/>
    <tableColumn id="21" xr3:uid="{B9A4E091-CD20-4D27-97C0-F255E740F960}" name="07-Jun" dataDxfId="434"/>
    <tableColumn id="22" xr3:uid="{3E66D273-AA3B-4E63-AF81-605E0247D574}" name="20-Jun" dataDxfId="433"/>
    <tableColumn id="23" xr3:uid="{D3ADE713-C4CF-4EEE-AC6B-3D7FAC2EE873}" name="21-Jun" dataDxfId="432"/>
    <tableColumn id="24" xr3:uid="{FBBBF9E4-290D-4DAF-8EA7-CD82151F0C3E}" name="08-Aug" dataDxfId="431"/>
    <tableColumn id="25" xr3:uid="{94FCE811-32E9-4F08-A9B0-F51E8EB2C189}" name="09-Aug" dataDxfId="430"/>
    <tableColumn id="26" xr3:uid="{1CF8205D-4051-4690-B393-F89558FC467E}" name="22-Aug" dataDxfId="429"/>
    <tableColumn id="27" xr3:uid="{E88BB43A-6C4E-4DEF-BDF4-2ED33D334FA8}" name="23-Aug" dataDxfId="428"/>
    <tableColumn id="28" xr3:uid="{B5CFD776-D530-4527-83CA-23533A06488D}" name="05-Sep" dataDxfId="427"/>
    <tableColumn id="29" xr3:uid="{163DC240-03BF-4DEA-8DBA-A4C13B4B4CA7}" name="06-Sep" dataDxfId="426"/>
    <tableColumn id="30" xr3:uid="{F5781661-AB86-4B22-934E-9D13324ABA4D}" name="19-Sep" dataDxfId="425"/>
    <tableColumn id="31" xr3:uid="{5A83B1E4-D27C-4C14-B4F7-5A17438DF3CF}" name="20-Sep" dataDxfId="424"/>
    <tableColumn id="32" xr3:uid="{29A6A1FF-3C8B-41F0-A82C-1F3D63620AA9}" name="03-Oct" dataDxfId="423"/>
    <tableColumn id="33" xr3:uid="{69A15DA6-8B08-4153-B6E9-1E668BF90FB3}" name="04-Oct" dataDxfId="422"/>
    <tableColumn id="34" xr3:uid="{5E877E70-065D-47E9-A76A-84F7E436B4C8}" name="17-Oct" dataDxfId="421"/>
    <tableColumn id="35" xr3:uid="{F4F81586-462A-495E-AC62-0D9D85E33E69}" name="18-Oct" dataDxfId="420"/>
    <tableColumn id="36" xr3:uid="{119BE41E-6C0E-4B50-8DF4-730C7E4EF240}" name="31-Oct" dataDxfId="419"/>
    <tableColumn id="37" xr3:uid="{EAE59276-018D-42EA-A137-4BBED26A754F}" name="01-Nov" dataDxfId="418"/>
    <tableColumn id="38" xr3:uid="{3DD2323F-750C-4792-ACB2-86260F7E444A}" name="07-Nov" dataDxfId="417"/>
    <tableColumn id="39" xr3:uid="{4AA696BA-6984-441A-BA01-8F67E56989BF}" name="08-Nov" dataDxfId="416"/>
    <tableColumn id="40" xr3:uid="{213ACCD3-86A4-468F-8507-31C0F915E13A}" name="21-Nov" dataDxfId="415"/>
    <tableColumn id="41" xr3:uid="{8CE27EA9-0C15-43C9-9BB4-688B4727E842}" name="22-Nov" dataDxfId="414"/>
    <tableColumn id="42" xr3:uid="{31981CE2-EF20-45BE-B39F-C5C4A36F0B00}" name="12-Dec" dataDxfId="413"/>
    <tableColumn id="43" xr3:uid="{39FE0DBA-F9F7-4240-B811-DE109343A5E6}" name="13-Dec" dataDxfId="412">
      <calculatedColumnFormula>SUM(Table34[[#This Row],[31-Jan]:[12-Dec]])</calculatedColumnFormula>
    </tableColumn>
    <tableColumn id="44" xr3:uid="{3874370F-2812-4E7E-9179-7B9DAFFF12D5}" name="Total" dataDxfId="411">
      <calculatedColumnFormula>SUM(Table34[[#This Row],[31-Jan]:[13-Dec]])</calculatedColumnFormula>
    </tableColumn>
  </tableColumns>
  <tableStyleInfo name="TableStyleMedium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668A2C11-8FB0-491A-A5F7-49603BDEA367}" name="Table35" displayName="Table35" ref="A289:AT290" totalsRowShown="0" headerRowDxfId="410">
  <autoFilter ref="A289:AT290" xr:uid="{668A2C11-8FB0-491A-A5F7-49603BDEA367}"/>
  <tableColumns count="46">
    <tableColumn id="1" xr3:uid="{40E66440-44A2-41FD-9660-92899070BC4E}" name="Lugar" dataDxfId="409"/>
    <tableColumn id="2" xr3:uid="{EBCA6E02-113C-4D13-B23F-A1A21DF41D04}" name="Jinete" dataDxfId="408"/>
    <tableColumn id="3" xr3:uid="{613CC714-FE45-4238-B832-DC101D2D39B0}" name="Caballo" dataDxfId="407"/>
    <tableColumn id="4" xr3:uid="{4C8C43E5-6C94-460C-80BB-289412589EB1}" name="Asoc." dataDxfId="406"/>
    <tableColumn id="5" xr3:uid="{09BFC49B-C690-411B-84B0-A1B8441B4E3D}" name="31-Jan" dataDxfId="405"/>
    <tableColumn id="6" xr3:uid="{3B987749-31E2-4E38-8420-F21F9A61CFE0}" name="01-Feb" dataDxfId="404"/>
    <tableColumn id="7" xr3:uid="{71319A31-1951-487C-887C-FA11DACC4D7A}" name="14-Feb" dataDxfId="403"/>
    <tableColumn id="8" xr3:uid="{6BDA7161-3FE1-4639-92F9-B0DC8506F481}" name="15-Feb" dataDxfId="402"/>
    <tableColumn id="45" xr3:uid="{17A81BA8-700F-44F2-9AAD-08997478790F}" name="28-Feb" dataDxfId="401"/>
    <tableColumn id="46" xr3:uid="{B504E6BF-7F7F-49B8-A248-40DBCF244BB8}" name="01-Mar" dataDxfId="400"/>
    <tableColumn id="9" xr3:uid="{E3ECE911-CACA-4D01-87A0-7B2DD94E9D3F}" name="07-Mar" dataDxfId="399"/>
    <tableColumn id="10" xr3:uid="{1C052CE0-F20E-4B82-8810-F2F76A0B5524}" name="08-Mar" dataDxfId="398"/>
    <tableColumn id="11" xr3:uid="{69543B23-81D8-44B7-A5D5-EA0A00C41600}" name="18-Mar" dataDxfId="397"/>
    <tableColumn id="12" xr3:uid="{BAA42E67-D26E-4661-9F37-EB132FE161E3}" name="19-Mar" dataDxfId="396"/>
    <tableColumn id="13" xr3:uid="{BA747EC8-828C-4E65-98CE-C2CA2484D7B8}" name="21-Mar" dataDxfId="395"/>
    <tableColumn id="14" xr3:uid="{EFE57B79-2BAE-4F0F-B27C-9D2EB845F917}" name="18-Apr" dataDxfId="394"/>
    <tableColumn id="15" xr3:uid="{CE4FC0D6-2561-49FE-ADF7-D71394C5FF37}" name="19-Apr" dataDxfId="393"/>
    <tableColumn id="16" xr3:uid="{8A8DA2E2-1812-46BD-8A05-787FC9024E5C}" name="09-May" dataDxfId="392"/>
    <tableColumn id="17" xr3:uid="{C139ED29-CE6F-4B1A-8178-766DBC036E57}" name="10-May" dataDxfId="391"/>
    <tableColumn id="18" xr3:uid="{C42C33ED-D21C-4E96-9163-FA2B276E5ADD}" name="23-May" dataDxfId="390"/>
    <tableColumn id="19" xr3:uid="{D3674563-7341-4656-828D-7855F42EF575}" name="24-May" dataDxfId="389"/>
    <tableColumn id="20" xr3:uid="{51CE872C-E5A9-4FC6-96C0-6F348A248AD4}" name="06-Jun" dataDxfId="388"/>
    <tableColumn id="21" xr3:uid="{5D9364E2-D068-4961-8A46-575D624B1EE8}" name="07-Jun" dataDxfId="387"/>
    <tableColumn id="22" xr3:uid="{95E353BE-9CBB-4F35-8899-A499B03F3AD5}" name="20-Jun" dataDxfId="386"/>
    <tableColumn id="23" xr3:uid="{F0EF768D-E747-443D-B4EE-17DC37B8AE1A}" name="21-Jun" dataDxfId="385"/>
    <tableColumn id="24" xr3:uid="{926D0E93-5A91-4E73-9273-B8CAF71D90E1}" name="08-Aug" dataDxfId="384"/>
    <tableColumn id="25" xr3:uid="{34E3F5A2-E3DA-41EA-B680-CEEFA4C2FE60}" name="09-Aug" dataDxfId="383"/>
    <tableColumn id="26" xr3:uid="{7F8D77AE-7B2A-4276-8023-1AFC2BFE2B33}" name="22-Aug" dataDxfId="382"/>
    <tableColumn id="27" xr3:uid="{DBA18414-BD90-493D-8311-14D5FE96A19A}" name="23-Aug" dataDxfId="381"/>
    <tableColumn id="28" xr3:uid="{832D75C5-8F2F-43A3-8B2C-3BA92A76DC36}" name="05-Sep" dataDxfId="380"/>
    <tableColumn id="29" xr3:uid="{BF74B337-3231-44DD-94EE-4212FDC458BF}" name="06-Sep" dataDxfId="379"/>
    <tableColumn id="30" xr3:uid="{827E8E4F-916D-4E9F-9B32-45039DD39A67}" name="19-Sep" dataDxfId="378"/>
    <tableColumn id="31" xr3:uid="{059966A4-F5B5-47B8-8C03-C8A5730F09CC}" name="20-Sep" dataDxfId="377"/>
    <tableColumn id="32" xr3:uid="{DDAF399C-3708-47B1-A6CF-E86CAB992045}" name="03-Oct" dataDxfId="376"/>
    <tableColumn id="33" xr3:uid="{DB6C2B72-91B6-46B5-8790-8E2391FD2C2E}" name="04-Oct" dataDxfId="375"/>
    <tableColumn id="34" xr3:uid="{ED8CB20C-5A45-4E19-BA30-BF84D7E94ECB}" name="17-Oct" dataDxfId="374"/>
    <tableColumn id="35" xr3:uid="{7F667EEF-98D5-4E02-8885-1EE6944AF46E}" name="18-Oct" dataDxfId="373"/>
    <tableColumn id="36" xr3:uid="{760063C8-8282-4794-B898-AB308C43D7A7}" name="31-Oct" dataDxfId="372"/>
    <tableColumn id="37" xr3:uid="{24093816-91D9-49CA-A653-15F52EBA734E}" name="01-Nov" dataDxfId="371"/>
    <tableColumn id="38" xr3:uid="{4AD621AD-5457-48C6-B528-384FDFB228EF}" name="07-Nov" dataDxfId="370"/>
    <tableColumn id="39" xr3:uid="{6EA0F7EA-F7C4-4557-97AB-5645900C8CAD}" name="08-Nov" dataDxfId="369"/>
    <tableColumn id="40" xr3:uid="{F73670F8-37A2-4946-AE2C-6BAC71485A19}" name="21-Nov" dataDxfId="368"/>
    <tableColumn id="41" xr3:uid="{87DE6184-CE76-4D55-9B5E-38D139FE7722}" name="22-Nov" dataDxfId="367"/>
    <tableColumn id="42" xr3:uid="{0130C039-DE4F-47DC-8F4E-A7B42344F7A6}" name="12-Dec" dataDxfId="366"/>
    <tableColumn id="43" xr3:uid="{20F4906F-C225-4C74-B1C3-728FB4424907}" name="13-Dec" dataDxfId="365"/>
    <tableColumn id="44" xr3:uid="{90523649-D59F-466F-A643-08A4DF4AA0B4}" name="Total" dataDxfId="364">
      <calculatedColumnFormula>SUM(Table35[[#This Row],[31-Jan]:[13-Dec]])</calculatedColumnFormula>
    </tableColumn>
  </tableColumns>
  <tableStyleInfo name="TableStyleMedium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95BC1C76-1BF3-48D6-A891-B471A2569600}" name="Table36" displayName="Table36" ref="A293:AT295" totalsRowShown="0" headerRowDxfId="363">
  <autoFilter ref="A293:AT295" xr:uid="{95BC1C76-1BF3-48D6-A891-B471A2569600}"/>
  <sortState xmlns:xlrd2="http://schemas.microsoft.com/office/spreadsheetml/2017/richdata2" ref="A294:AT295">
    <sortCondition descending="1" ref="AT294:AT295"/>
  </sortState>
  <tableColumns count="46">
    <tableColumn id="1" xr3:uid="{5BE671FB-B3AE-41C3-9D27-3E000373C7C5}" name="Lugar" dataDxfId="362"/>
    <tableColumn id="2" xr3:uid="{AB85594B-08D3-49A2-8137-DD3546B5D6BA}" name="Jinete" dataDxfId="361"/>
    <tableColumn id="3" xr3:uid="{3950C101-C5A3-48E2-815C-BCE244F79976}" name="Caballo" dataDxfId="360"/>
    <tableColumn id="4" xr3:uid="{300ACEFD-60DA-4CD2-9C41-BC6EA0BAE71A}" name="Asoc." dataDxfId="359"/>
    <tableColumn id="5" xr3:uid="{2D870BD6-8AEC-4145-BB19-C1009403D6AC}" name="31-Jan" dataDxfId="358"/>
    <tableColumn id="6" xr3:uid="{BF15EBC6-87CA-4828-AA2B-051D6DAC6264}" name="01-Feb" dataDxfId="357"/>
    <tableColumn id="7" xr3:uid="{0D612A7D-5D7E-4EE6-9D55-C44A14F38B21}" name="14-Feb" dataDxfId="356"/>
    <tableColumn id="8" xr3:uid="{7FA54FB4-2389-4BE2-B871-A87052ADF3AD}" name="15-Feb" dataDxfId="355"/>
    <tableColumn id="45" xr3:uid="{55E3E473-CF67-4D45-9305-E4AAFEEE6BBF}" name="28-Feb" dataDxfId="354"/>
    <tableColumn id="46" xr3:uid="{807320CF-A095-43E2-861A-ABECD1B9EE2E}" name="01-Mar" dataDxfId="353"/>
    <tableColumn id="9" xr3:uid="{D28DA194-3EB8-4947-8448-9CB38C66EDA3}" name="07-Mar" dataDxfId="352"/>
    <tableColumn id="10" xr3:uid="{9CBDAE89-6D93-4CF7-A18B-E0950DC4D486}" name="08-Mar" dataDxfId="351"/>
    <tableColumn id="11" xr3:uid="{196814D4-05C3-4A43-BBF5-F8A4199AC63C}" name="18-Mar" dataDxfId="350"/>
    <tableColumn id="12" xr3:uid="{F0B84F96-D950-4EF7-8267-1A2800AD0583}" name="19-Mar" dataDxfId="349"/>
    <tableColumn id="13" xr3:uid="{D796AD26-14D9-40EF-9B1A-05E741A60910}" name="21-Mar" dataDxfId="348"/>
    <tableColumn id="14" xr3:uid="{5307F3BF-3851-4A70-8C8B-D698E5992541}" name="18-Apr" dataDxfId="347"/>
    <tableColumn id="15" xr3:uid="{D1DA8D40-A1FA-421A-A02C-0768F57824F8}" name="19-Apr" dataDxfId="346"/>
    <tableColumn id="16" xr3:uid="{98EDB961-1100-4369-88A5-62051BA67715}" name="09-May" dataDxfId="345"/>
    <tableColumn id="17" xr3:uid="{77F727E2-4072-439B-A986-B25A444AEE04}" name="10-May" dataDxfId="344"/>
    <tableColumn id="18" xr3:uid="{24371474-051B-413A-8990-3A700984181E}" name="23-May" dataDxfId="343"/>
    <tableColumn id="19" xr3:uid="{0FD923C4-0441-4F1D-B1E9-066A0542E3F4}" name="24-May" dataDxfId="342"/>
    <tableColumn id="20" xr3:uid="{C68E15F5-4723-41E4-BA7D-EC693225CD99}" name="06-Jun" dataDxfId="341"/>
    <tableColumn id="21" xr3:uid="{D77DAF4D-F26F-4B7A-947D-24A653AF6E6F}" name="07-Jun" dataDxfId="340"/>
    <tableColumn id="22" xr3:uid="{CBCC6FD8-89E0-4EB6-935B-05C3C0BAFD2E}" name="20-Jun" dataDxfId="339"/>
    <tableColumn id="23" xr3:uid="{3A764BE1-2B67-44D3-9EAF-4F2D1465EC0B}" name="21-Jun" dataDxfId="338"/>
    <tableColumn id="24" xr3:uid="{2893B3CF-E5B8-4FA7-9DE8-382897A94EE7}" name="08-Aug" dataDxfId="337"/>
    <tableColumn id="25" xr3:uid="{780E77EB-585E-4938-B6B3-840D0F4BC2A2}" name="09-Aug" dataDxfId="336"/>
    <tableColumn id="26" xr3:uid="{3B61243A-B4F6-4638-A677-0077A9940D57}" name="22-Aug" dataDxfId="335"/>
    <tableColumn id="27" xr3:uid="{4FC8CBFE-6A40-4650-95CB-2174345727DC}" name="23-Aug" dataDxfId="334"/>
    <tableColumn id="28" xr3:uid="{EC05C124-29C0-4510-941D-D46805A5B77F}" name="05-Sep" dataDxfId="333"/>
    <tableColumn id="29" xr3:uid="{4E5D5AA6-550E-45A1-8E10-8555D4BC6215}" name="06-Sep" dataDxfId="332"/>
    <tableColumn id="30" xr3:uid="{6B607043-7EAE-4C68-B9BC-8060588D8D12}" name="19-Sep" dataDxfId="331"/>
    <tableColumn id="31" xr3:uid="{B210110D-9A29-4992-AA86-DAF37C407BF7}" name="20-Sep" dataDxfId="330"/>
    <tableColumn id="32" xr3:uid="{9B3E28E7-5010-4999-A769-57F3B9DA670A}" name="03-Oct" dataDxfId="329"/>
    <tableColumn id="33" xr3:uid="{234D3EF1-C572-4A1B-B174-8D9E951A9ACD}" name="04-Oct" dataDxfId="328"/>
    <tableColumn id="34" xr3:uid="{EB0D8C73-A5DE-4C90-8AE2-ED74FEB29A48}" name="17-Oct" dataDxfId="327"/>
    <tableColumn id="35" xr3:uid="{DC5A4460-1D41-4E6F-964D-37A200FFC726}" name="18-Oct" dataDxfId="326"/>
    <tableColumn id="36" xr3:uid="{2240E312-1821-473E-8AE6-F747196782D2}" name="31-Oct" dataDxfId="325"/>
    <tableColumn id="37" xr3:uid="{60720F8C-DC2A-4514-92ED-6B27FAB07174}" name="01-Nov" dataDxfId="324"/>
    <tableColumn id="38" xr3:uid="{CC46C8BA-EA73-4B3A-987F-AD23BA5D547B}" name="07-Nov" dataDxfId="323"/>
    <tableColumn id="39" xr3:uid="{85833D99-AF21-4961-81DA-8686DD7F9ABB}" name="08-Nov" dataDxfId="322"/>
    <tableColumn id="40" xr3:uid="{E7192C0E-A134-46F2-BFA0-2A4811473011}" name="21-Nov" dataDxfId="321"/>
    <tableColumn id="41" xr3:uid="{4F48558A-2284-4E12-83A9-608EE0B8E36D}" name="22-Nov" dataDxfId="320"/>
    <tableColumn id="42" xr3:uid="{59BB25E6-17F4-4FE6-A5CB-AC82C2DF14E1}" name="12-Dec" dataDxfId="319"/>
    <tableColumn id="43" xr3:uid="{EFE40F19-DF73-446D-BC64-A63453FEF39B}" name="13-Dec" dataDxfId="318"/>
    <tableColumn id="44" xr3:uid="{52F4E4B9-C525-40F9-BD6F-EB86F862B46C}" name="Total" dataDxfId="317">
      <calculatedColumnFormula>SUM(Table36[[#This Row],[31-Jan]:[13-Dec]])</calculatedColumnFormula>
    </tableColumn>
  </tableColumns>
  <tableStyleInfo name="TableStyleMedium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6635913-14C5-4923-BFAC-8A7031EE7E5E}" name="Table37" displayName="Table37" ref="A298:AR299" totalsRowShown="0" headerRowDxfId="316">
  <autoFilter ref="A298:AR299" xr:uid="{C6635913-14C5-4923-BFAC-8A7031EE7E5E}"/>
  <tableColumns count="44">
    <tableColumn id="1" xr3:uid="{3F03CC11-C8B9-44DC-B45E-5D9C3C96F566}" name="Lugar" dataDxfId="315"/>
    <tableColumn id="2" xr3:uid="{A0F18EF7-796B-45FF-91BD-973D610DF983}" name="Jinete" dataDxfId="314"/>
    <tableColumn id="3" xr3:uid="{26CCD0AA-EC54-4EC6-983A-8B11A5892453}" name="Caballo" dataDxfId="313"/>
    <tableColumn id="4" xr3:uid="{3C2652F5-92F9-438C-BFA4-BB6F5563C068}" name="Asoc." dataDxfId="312"/>
    <tableColumn id="5" xr3:uid="{1E91F81A-3617-4114-9606-621D37ED1024}" name="31-Jan" dataDxfId="311"/>
    <tableColumn id="6" xr3:uid="{0050CAFA-1F9C-400E-9EF3-B0D3CD1BF30E}" name="01-Feb" dataDxfId="310"/>
    <tableColumn id="7" xr3:uid="{04A434B0-8B0C-4B2B-8BBC-14465B21C94A}" name="14-Feb" dataDxfId="309"/>
    <tableColumn id="8" xr3:uid="{8D4DCF4D-D995-41D9-9742-7CE722A29E85}" name="15-Feb" dataDxfId="308"/>
    <tableColumn id="9" xr3:uid="{1D55E225-598C-4C32-891A-8121A4863238}" name="07-Mar" dataDxfId="307"/>
    <tableColumn id="10" xr3:uid="{66FA4270-EC44-49A9-913F-897AC28F70E8}" name="08-Mar" dataDxfId="306"/>
    <tableColumn id="11" xr3:uid="{E8A9E5C3-EF59-44F7-8DC7-F09BF6158DCE}" name="18-Mar" dataDxfId="305"/>
    <tableColumn id="12" xr3:uid="{022FE9E7-734E-42CC-907D-71466B0BF1B7}" name="19-Mar" dataDxfId="304"/>
    <tableColumn id="13" xr3:uid="{36997C06-EA31-4E92-AC06-13C62443AFB0}" name="21-Mar" dataDxfId="303"/>
    <tableColumn id="14" xr3:uid="{5963EBD0-377A-4A2D-BDEE-FDEC553297F4}" name="18-Apr" dataDxfId="302"/>
    <tableColumn id="15" xr3:uid="{9BA080E9-C0AE-4E0E-93DE-F01EDD620947}" name="19-Apr" dataDxfId="301"/>
    <tableColumn id="16" xr3:uid="{5332F516-97FC-40D0-B3EC-F208CBFF54FF}" name="09-May" dataDxfId="300"/>
    <tableColumn id="17" xr3:uid="{B60F6EED-13DC-426C-9D39-36A659C70FBC}" name="10-May" dataDxfId="299"/>
    <tableColumn id="18" xr3:uid="{228BC7C0-3517-49AB-9EE4-CA216A064004}" name="23-May" dataDxfId="298"/>
    <tableColumn id="19" xr3:uid="{21A5F60E-8B2B-4BBD-A5A7-E6DCD4CA00DC}" name="24-May" dataDxfId="297"/>
    <tableColumn id="20" xr3:uid="{CAA8B3EB-17D5-4319-BAB0-50A2E0DC27AB}" name="06-Jun" dataDxfId="296"/>
    <tableColumn id="21" xr3:uid="{3BC6B16B-D27E-4839-86F8-723883CB6928}" name="07-Jun" dataDxfId="295"/>
    <tableColumn id="22" xr3:uid="{E22453DD-D863-40E2-A99F-C8D57F41E722}" name="20-Jun" dataDxfId="294"/>
    <tableColumn id="23" xr3:uid="{CEF93A89-84B8-4B1A-8CA6-6BF1563E375C}" name="21-Jun" dataDxfId="293"/>
    <tableColumn id="24" xr3:uid="{462FEDB2-5513-4C49-B9D3-21E1126B74B9}" name="08-Aug" dataDxfId="292"/>
    <tableColumn id="25" xr3:uid="{B9264DA3-2ECC-47D6-92DC-9CCA367C114F}" name="09-Aug" dataDxfId="291"/>
    <tableColumn id="26" xr3:uid="{7A760428-65FD-4EB8-80DF-6D93657A6392}" name="22-Aug" dataDxfId="290"/>
    <tableColumn id="27" xr3:uid="{A50FDC3D-9D2A-49F6-ACAB-3F5C14448C94}" name="23-Aug" dataDxfId="289"/>
    <tableColumn id="28" xr3:uid="{B2C8A4B5-EE0E-4CDD-B0D2-4B5781301317}" name="05-Sep" dataDxfId="288"/>
    <tableColumn id="29" xr3:uid="{17D5D998-AFF8-4DFB-9DCE-425E3036E057}" name="06-Sep" dataDxfId="287"/>
    <tableColumn id="30" xr3:uid="{1D968EA2-B7E0-4384-8905-A0D7CBB1DD38}" name="19-Sep" dataDxfId="286"/>
    <tableColumn id="31" xr3:uid="{AA828A09-75E3-41D5-BC20-08D19BDD0357}" name="20-Sep" dataDxfId="285"/>
    <tableColumn id="32" xr3:uid="{3D446642-0DE2-402C-8E64-D5582FCD92A9}" name="03-Oct" dataDxfId="284"/>
    <tableColumn id="33" xr3:uid="{D8005D02-2096-4C4C-B600-167666AE433A}" name="04-Oct" dataDxfId="283"/>
    <tableColumn id="34" xr3:uid="{6A66403A-E1B6-496A-BB7E-05A05D067D90}" name="17-Oct" dataDxfId="282"/>
    <tableColumn id="35" xr3:uid="{7B7E72F7-B99E-4810-A2FC-F2D46E6A8945}" name="18-Oct" dataDxfId="281"/>
    <tableColumn id="36" xr3:uid="{3FA974A9-582E-4C4A-8F18-638FDEA4712A}" name="31-Oct" dataDxfId="280"/>
    <tableColumn id="37" xr3:uid="{A8BA65D7-C1EB-4129-B928-E641DAEDE07E}" name="01-Nov" dataDxfId="279"/>
    <tableColumn id="38" xr3:uid="{A676F333-44D7-4260-BEE2-542A50AAEE92}" name="07-Nov" dataDxfId="278"/>
    <tableColumn id="39" xr3:uid="{9FE9C29E-6026-4C41-96D5-CBCB19139D83}" name="08-Nov" dataDxfId="277"/>
    <tableColumn id="40" xr3:uid="{2BA32CD9-E4B4-425F-85F7-33718B0B9C92}" name="21-Nov" dataDxfId="276"/>
    <tableColumn id="41" xr3:uid="{73136FC5-8925-4ACD-A288-5DB3040631B0}" name="22-Nov" dataDxfId="275"/>
    <tableColumn id="42" xr3:uid="{5394DFDC-43A4-480B-91E7-774C043851BF}" name="12-Dec" dataDxfId="274"/>
    <tableColumn id="43" xr3:uid="{4B20208B-D557-4445-8C48-5466F83DCA94}" name="13-Dec" dataDxfId="273"/>
    <tableColumn id="44" xr3:uid="{5B0C4521-C257-4302-9978-4E0D92D865FF}" name="Total" dataDxfId="272">
      <calculatedColumnFormula>SUM(Table37[[#This Row],[31-Jan]:[13-Dec]])</calculatedColumnFormula>
    </tableColumn>
  </tableColumns>
  <tableStyleInfo name="TableStyleMedium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8F525284-13FA-47C5-A7BB-22CC24A51929}" name="Table38" displayName="Table38" ref="A302:AR320" totalsRowShown="0" headerRowDxfId="271" dataDxfId="270">
  <autoFilter ref="A302:AR320" xr:uid="{8F525284-13FA-47C5-A7BB-22CC24A51929}"/>
  <sortState xmlns:xlrd2="http://schemas.microsoft.com/office/spreadsheetml/2017/richdata2" ref="A303:AR320">
    <sortCondition descending="1" ref="AR303:AR320"/>
  </sortState>
  <tableColumns count="44">
    <tableColumn id="1" xr3:uid="{0471EEB3-B51A-4852-BE9F-78DC9AD3B0C5}" name="Lugar" dataDxfId="269"/>
    <tableColumn id="2" xr3:uid="{978ABD12-F839-4A58-B6F4-754C0CCE147E}" name="Jinete" dataDxfId="268"/>
    <tableColumn id="3" xr3:uid="{51AB29A3-8983-43B5-9176-B952B1353993}" name="Caballo" dataDxfId="267"/>
    <tableColumn id="4" xr3:uid="{4BE96CF2-B633-4DC7-BCD2-8E21D5C8B3C3}" name="Asoc." dataDxfId="266"/>
    <tableColumn id="5" xr3:uid="{7219EB02-90A6-4138-92BE-CA64A4EE318C}" name="31-Jan" dataDxfId="265"/>
    <tableColumn id="6" xr3:uid="{4A697933-A775-4992-B285-EECB83A6D831}" name="01-Feb" dataDxfId="264"/>
    <tableColumn id="7" xr3:uid="{28C8C47B-B8CF-48FF-A588-8FC13B526CC0}" name="14-Feb" dataDxfId="263"/>
    <tableColumn id="8" xr3:uid="{A58B4BE8-66F7-4AAF-94F2-45BE29F9F630}" name="15-Feb" dataDxfId="262"/>
    <tableColumn id="9" xr3:uid="{24B8C014-1910-40D5-9CC3-67F8F916CBAA}" name="07-Mar" dataDxfId="261"/>
    <tableColumn id="10" xr3:uid="{38C29D80-CB4A-4E0A-9169-EFD88C7FB81E}" name="08-Mar" dataDxfId="260"/>
    <tableColumn id="11" xr3:uid="{4D06FDD0-D751-44BA-93E8-3F67C4698873}" name="18-Mar" dataDxfId="259"/>
    <tableColumn id="12" xr3:uid="{37DD3753-9511-45BF-AEE5-4DE078EAE784}" name="19-Mar" dataDxfId="258"/>
    <tableColumn id="13" xr3:uid="{F99F2EF4-CAE2-4AAC-9AAE-EB5D6899FC90}" name="21-Mar" dataDxfId="257"/>
    <tableColumn id="14" xr3:uid="{99DFB5B3-4FBE-4993-8E5C-A1FA006D495C}" name="18-Apr" dataDxfId="256"/>
    <tableColumn id="15" xr3:uid="{9985A14D-36C1-4C19-B283-F16BCCD547D5}" name="19-Apr" dataDxfId="255"/>
    <tableColumn id="16" xr3:uid="{92D3349F-3893-402F-A1AB-7987007C3B5D}" name="09-May" dataDxfId="254"/>
    <tableColumn id="17" xr3:uid="{AAAF6C4F-E227-4615-B4D3-8751B9E6F0E4}" name="10-May" dataDxfId="253"/>
    <tableColumn id="18" xr3:uid="{588EE706-8B06-45E2-9DE9-CD63C3AD5834}" name="23-May" dataDxfId="252"/>
    <tableColumn id="19" xr3:uid="{7167A7FD-107C-4FA6-A1D5-966DD3C852DF}" name="24-May" dataDxfId="251"/>
    <tableColumn id="20" xr3:uid="{832EBAF2-8BAF-486D-AC18-490911FB9BDA}" name="06-Jun" dataDxfId="250"/>
    <tableColumn id="21" xr3:uid="{EE6077CD-B79A-47FA-85A9-FF7676C3505A}" name="07-Jun" dataDxfId="249"/>
    <tableColumn id="22" xr3:uid="{9531D76E-C012-474F-82DD-50C09757B82B}" name="20-Jun" dataDxfId="248"/>
    <tableColumn id="23" xr3:uid="{010271D4-5636-48A9-A928-A6C63A82B5C8}" name="21-Jun" dataDxfId="247"/>
    <tableColumn id="24" xr3:uid="{DB8FA31C-37E3-4A14-BF18-A7551924C761}" name="08-Aug" dataDxfId="246"/>
    <tableColumn id="25" xr3:uid="{14A0ECED-75BB-446E-BDD9-768AB2738DC2}" name="09-Aug" dataDxfId="245"/>
    <tableColumn id="26" xr3:uid="{15C9237F-6EAE-45C1-8F62-841BE0832C1A}" name="22-Aug" dataDxfId="244"/>
    <tableColumn id="27" xr3:uid="{81C90D6C-FFA3-4359-9E14-F0BDB04307A8}" name="23-Aug" dataDxfId="243"/>
    <tableColumn id="28" xr3:uid="{EAD11BC7-4F17-4CF0-B800-185F39EC5246}" name="05-Sep" dataDxfId="242"/>
    <tableColumn id="29" xr3:uid="{69764094-B357-41F8-8BB7-1727E49408D3}" name="06-Sep" dataDxfId="241"/>
    <tableColumn id="30" xr3:uid="{9E50C089-1202-43CA-9970-184496D08F90}" name="19-Sep" dataDxfId="240"/>
    <tableColumn id="31" xr3:uid="{41C6C8FC-B567-418C-9D0D-0E2D6B27AC86}" name="20-Sep" dataDxfId="239"/>
    <tableColumn id="32" xr3:uid="{8CFE6B5C-B5DA-4DD6-ABE7-9C76DA12666F}" name="03-Oct" dataDxfId="238"/>
    <tableColumn id="33" xr3:uid="{1641948B-962E-4902-A17C-8CFDC8609006}" name="04-Oct" dataDxfId="237"/>
    <tableColumn id="34" xr3:uid="{94109B19-3E3E-4573-BAAF-98C4A297DAFA}" name="17-Oct" dataDxfId="236"/>
    <tableColumn id="35" xr3:uid="{F7AB17B9-12AA-48CE-A0C3-1BA11ED41029}" name="18-Oct" dataDxfId="235"/>
    <tableColumn id="36" xr3:uid="{144DC686-1AD2-4689-AC64-9F7B219711DE}" name="31-Oct" dataDxfId="234"/>
    <tableColumn id="37" xr3:uid="{1E636236-5435-4529-B966-4C097F2CE54E}" name="01-Nov" dataDxfId="233"/>
    <tableColumn id="38" xr3:uid="{7EBC6FFA-82C2-4614-8E1A-659BC2F7E8E9}" name="07-Nov" dataDxfId="232"/>
    <tableColumn id="39" xr3:uid="{6247A797-3719-4DD9-A3F4-8E900AEB4E21}" name="08-Nov" dataDxfId="231"/>
    <tableColumn id="40" xr3:uid="{17A041F4-25A9-40FD-942C-2997C0992E89}" name="21-Nov" dataDxfId="230"/>
    <tableColumn id="41" xr3:uid="{047E9297-D83C-4BFA-A601-C735EA277101}" name="22-Nov" dataDxfId="229"/>
    <tableColumn id="42" xr3:uid="{5CA605CB-AED5-4A00-B86D-DEFF695AC4BC}" name="12-Dec" dataDxfId="228"/>
    <tableColumn id="43" xr3:uid="{EB79FE49-6B3A-4D3A-A140-C87E0E89F017}" name="13-Dec" dataDxfId="227"/>
    <tableColumn id="44" xr3:uid="{7E80D45D-8A4B-4BF3-BC0D-5424ADC24CCD}" name="Total" dataDxfId="226">
      <calculatedColumnFormula>SUM(Table38[[#This Row],[31-Jan]:[13-Dec]])</calculatedColumnFormula>
    </tableColumn>
  </tableColumns>
  <tableStyleInfo name="TableStyleMedium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841623F-7043-426F-9E28-B9A7939532C9}" name="Table39" displayName="Table39" ref="A323:AR325" totalsRowShown="0" headerRowDxfId="225" dataDxfId="224">
  <autoFilter ref="A323:AR325" xr:uid="{6841623F-7043-426F-9E28-B9A7939532C9}"/>
  <tableColumns count="44">
    <tableColumn id="1" xr3:uid="{5497668D-5E25-4FAF-B88A-5B9E4DD8CD92}" name="Lugar" dataDxfId="223"/>
    <tableColumn id="2" xr3:uid="{7F44E582-5987-4CA8-9AF1-108680D1D0A5}" name="Jinete" dataDxfId="222"/>
    <tableColumn id="3" xr3:uid="{27EFCBB1-72B9-4E2D-A0D5-0D067E910648}" name="Caballo" dataDxfId="221"/>
    <tableColumn id="4" xr3:uid="{230DF797-8CED-4B5B-B9AC-5D7A7BE83FB2}" name="Asoc." dataDxfId="220"/>
    <tableColumn id="5" xr3:uid="{F86F1C19-A1FF-4889-A94C-770EA920925A}" name="31-Jan" dataDxfId="219"/>
    <tableColumn id="6" xr3:uid="{6991EE54-8567-4ACD-917A-45E1869430B0}" name="01-Feb" dataDxfId="218"/>
    <tableColumn id="7" xr3:uid="{49826CF2-A097-4B67-BC64-273E7D967A18}" name="14-Feb" dataDxfId="217"/>
    <tableColumn id="8" xr3:uid="{C001873C-E120-4C96-9713-E003FCCF916B}" name="15-Feb" dataDxfId="216"/>
    <tableColumn id="9" xr3:uid="{A2817F4B-D46A-47D8-9CE6-409530F244D9}" name="07-Mar" dataDxfId="215"/>
    <tableColumn id="10" xr3:uid="{E85C9138-972E-41CA-B201-7DDD26BF1121}" name="08-Mar" dataDxfId="214"/>
    <tableColumn id="11" xr3:uid="{5EAF3814-1B17-4C2F-9804-82E634095469}" name="18-Mar" dataDxfId="213"/>
    <tableColumn id="12" xr3:uid="{EB84E579-4FC8-4DFE-A2AB-F04E63D4D830}" name="19-Mar" dataDxfId="212"/>
    <tableColumn id="13" xr3:uid="{73713707-7133-4128-A343-B97413EC958D}" name="21-Mar" dataDxfId="211"/>
    <tableColumn id="14" xr3:uid="{64C26B94-5C9C-49EF-936D-3E7FD29CD505}" name="18-Apr" dataDxfId="210"/>
    <tableColumn id="15" xr3:uid="{078FCC5D-DD13-4524-84A5-363A3DDBA869}" name="19-Apr" dataDxfId="209"/>
    <tableColumn id="16" xr3:uid="{C4D1E3E8-DCB0-4A21-BA8C-4B589E26FFE0}" name="09-May" dataDxfId="208"/>
    <tableColumn id="17" xr3:uid="{0ECCB37B-0849-4463-B0D0-B19382B4169C}" name="10-May" dataDxfId="207"/>
    <tableColumn id="18" xr3:uid="{5B7C8D05-B739-4FBC-B132-3B939DED6A41}" name="23-May" dataDxfId="206"/>
    <tableColumn id="19" xr3:uid="{2ECF51C1-2AC5-4B09-9FB5-2D2B8CECD8DB}" name="24-May" dataDxfId="205"/>
    <tableColumn id="20" xr3:uid="{09F36DF8-371D-4C64-AEF9-ABEEBCCFA198}" name="06-Jun" dataDxfId="204"/>
    <tableColumn id="21" xr3:uid="{5C28F361-9263-460F-BF20-4FEEEB959389}" name="07-Jun" dataDxfId="203"/>
    <tableColumn id="22" xr3:uid="{1D40B069-F515-491E-8B70-11D1BC887751}" name="20-Jun" dataDxfId="202"/>
    <tableColumn id="23" xr3:uid="{AB1F1D78-3C4F-4E7D-9CD4-2A1A90330801}" name="21-Jun" dataDxfId="201"/>
    <tableColumn id="24" xr3:uid="{D1EB7630-C2E7-40BB-AA2E-0AF18F01CB65}" name="08-Aug" dataDxfId="200"/>
    <tableColumn id="25" xr3:uid="{C6D3D806-95C3-4831-B5B0-2AB113FA800C}" name="09-Aug" dataDxfId="199"/>
    <tableColumn id="26" xr3:uid="{72274755-7CE0-437B-866C-BBFB67E3FC40}" name="22-Aug" dataDxfId="198"/>
    <tableColumn id="27" xr3:uid="{A3E6ED7D-63E5-4ACC-87B6-DCE55B3D12D5}" name="23-Aug" dataDxfId="197"/>
    <tableColumn id="28" xr3:uid="{5308DB9A-3050-4122-B1D8-502BF8A50210}" name="05-Sep" dataDxfId="196"/>
    <tableColumn id="29" xr3:uid="{63AFA0DD-AB6D-4E8A-B43B-A6C55A0291AD}" name="06-Sep" dataDxfId="195"/>
    <tableColumn id="30" xr3:uid="{05A0EA04-C569-4608-A74E-6487A9AC3D6B}" name="19-Sep" dataDxfId="194"/>
    <tableColumn id="31" xr3:uid="{8B4C6C11-75CE-4183-98A4-BA1072F2BCE9}" name="20-Sep" dataDxfId="193"/>
    <tableColumn id="32" xr3:uid="{7FA3CA5F-03D2-4B9F-9DC1-526FD228D90F}" name="03-Oct" dataDxfId="192"/>
    <tableColumn id="33" xr3:uid="{FF1174B5-72B0-40F0-9AE6-12D619640C6D}" name="04-Oct" dataDxfId="191"/>
    <tableColumn id="34" xr3:uid="{CD7018F2-AAD8-4F2C-8C6A-DDF598F414E9}" name="17-Oct" dataDxfId="190"/>
    <tableColumn id="35" xr3:uid="{F6AC5C6E-635B-4B57-9257-DF52CE694E57}" name="18-Oct" dataDxfId="189"/>
    <tableColumn id="36" xr3:uid="{D7CED445-DE43-456C-B112-E3E3EC711D8D}" name="31-Oct" dataDxfId="188"/>
    <tableColumn id="37" xr3:uid="{1B058FB8-6F7D-44A4-8A0F-CDA7015AFB89}" name="01-Nov" dataDxfId="187"/>
    <tableColumn id="38" xr3:uid="{88E70899-0705-4257-BC61-70AC80553829}" name="07-Nov" dataDxfId="186"/>
    <tableColumn id="39" xr3:uid="{EE721D9E-905C-4159-BD12-6F3B30BFC749}" name="08-Nov" dataDxfId="185"/>
    <tableColumn id="40" xr3:uid="{1DDA105C-B6A0-4E4E-8A11-1C475EB750BA}" name="21-Nov" dataDxfId="184"/>
    <tableColumn id="41" xr3:uid="{315DB634-AAF6-4E8F-9052-0817AE7647B7}" name="22-Nov" dataDxfId="183"/>
    <tableColumn id="42" xr3:uid="{0DB0E6C4-05F8-43FE-96DD-676330760CB5}" name="12-Dec" dataDxfId="182"/>
    <tableColumn id="43" xr3:uid="{78EBA9C8-E17F-4C79-B1DD-E08832F0B8F2}" name="13-Dec" dataDxfId="181"/>
    <tableColumn id="44" xr3:uid="{85E5D4DB-9C19-423D-B457-5CBA88142568}" name="Total" dataDxfId="180">
      <calculatedColumnFormula>SUM(Table39[[#This Row],[31-Jan]:[13-Dec]])</calculatedColumnFormula>
    </tableColumn>
  </tableColumns>
  <tableStyleInfo name="TableStyleMedium4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A3B79426-BFA5-4762-9EF9-26B6F97DC3EA}" name="Table40" displayName="Table40" ref="A328:AR330" totalsRowShown="0" headerRowDxfId="179">
  <autoFilter ref="A328:AR330" xr:uid="{A3B79426-BFA5-4762-9EF9-26B6F97DC3EA}"/>
  <sortState xmlns:xlrd2="http://schemas.microsoft.com/office/spreadsheetml/2017/richdata2" ref="A329:AR330">
    <sortCondition descending="1" ref="AR329:AR330"/>
  </sortState>
  <tableColumns count="44">
    <tableColumn id="1" xr3:uid="{85E570EA-492F-4C59-A4C8-AEB812FB9BB4}" name="Lugar" dataDxfId="178"/>
    <tableColumn id="2" xr3:uid="{BB105998-FD79-4C81-B7DF-ED6CB83A1431}" name="Jinete" dataDxfId="177"/>
    <tableColumn id="3" xr3:uid="{ACB49D25-894D-4979-8402-11AEC2396272}" name="Caballo" dataDxfId="176"/>
    <tableColumn id="4" xr3:uid="{3652071D-FDE0-4344-A939-607B9EED9AF4}" name="Asoc." dataDxfId="175"/>
    <tableColumn id="5" xr3:uid="{0BB75EA0-5547-4335-9A55-169E174C622E}" name="31-Jan" dataDxfId="174"/>
    <tableColumn id="6" xr3:uid="{4B7D7867-9CA8-49BC-A26A-810028571159}" name="01-Feb" dataDxfId="173"/>
    <tableColumn id="7" xr3:uid="{131AA2D3-1AD0-4332-AC65-CFF46CE762DB}" name="14-Feb" dataDxfId="172"/>
    <tableColumn id="8" xr3:uid="{D7B476C6-B932-4C13-9AB4-74DBBB1A01AE}" name="15-Feb" dataDxfId="171"/>
    <tableColumn id="9" xr3:uid="{31314231-2490-4A26-9EC9-AC5AE1D439CE}" name="07-Mar" dataDxfId="170"/>
    <tableColumn id="10" xr3:uid="{823742C9-6AA6-474D-A8E2-31A360518115}" name="08-Mar" dataDxfId="169"/>
    <tableColumn id="11" xr3:uid="{06F03367-74F7-4346-8FFB-15734D6F03AF}" name="18-Mar" dataDxfId="168"/>
    <tableColumn id="12" xr3:uid="{D783A723-C4D3-4A8F-AA75-DA3AC2A690D7}" name="19-Mar" dataDxfId="167"/>
    <tableColumn id="13" xr3:uid="{6C49EAD1-909C-49A6-A1A6-E62FAA713DE9}" name="21-Mar" dataDxfId="166"/>
    <tableColumn id="14" xr3:uid="{88C8D0D6-91DE-43AC-A1D9-3CDA7CD2F273}" name="18-Apr" dataDxfId="165"/>
    <tableColumn id="15" xr3:uid="{14F011D4-6DEA-421B-B90E-4F20786CFE48}" name="19-Apr" dataDxfId="164"/>
    <tableColumn id="16" xr3:uid="{5EDD4333-7B4D-4154-A1AB-1B6BA8263D69}" name="09-May" dataDxfId="163"/>
    <tableColumn id="17" xr3:uid="{33EC78D5-911B-4212-AE47-9F63DD8720A9}" name="10-May" dataDxfId="162"/>
    <tableColumn id="18" xr3:uid="{22BBA43E-7A38-47A6-BE2A-93530B6ED3DD}" name="23-May" dataDxfId="161"/>
    <tableColumn id="19" xr3:uid="{9D964F07-4E4A-425A-A06C-92776A82646C}" name="24-May" dataDxfId="160"/>
    <tableColumn id="20" xr3:uid="{FFF24CF2-5A8A-4C20-A952-28D1D2EE88CD}" name="06-Jun" dataDxfId="159"/>
    <tableColumn id="21" xr3:uid="{F342D3E1-89E5-47BA-A579-A59A2E3E4B4D}" name="07-Jun" dataDxfId="158"/>
    <tableColumn id="22" xr3:uid="{D981008A-D0C0-4A50-A5B3-9CE2FFE13F38}" name="20-Jun" dataDxfId="157"/>
    <tableColumn id="23" xr3:uid="{E1AE6A15-8A29-4924-8D97-BF0FC3D61747}" name="21-Jun" dataDxfId="156"/>
    <tableColumn id="24" xr3:uid="{B9759964-6424-4755-82E1-044CB7980209}" name="08-Aug" dataDxfId="155"/>
    <tableColumn id="25" xr3:uid="{46D61E45-1694-4A63-BE79-FD78E481A951}" name="09-Aug" dataDxfId="154"/>
    <tableColumn id="26" xr3:uid="{F7080EAA-0488-4CAF-83B7-A504D68860C5}" name="22-Aug" dataDxfId="153"/>
    <tableColumn id="27" xr3:uid="{A739A5A7-8330-415E-9823-EB93B42BB9DD}" name="23-Aug" dataDxfId="152"/>
    <tableColumn id="28" xr3:uid="{6C143E29-FC92-48FD-AAB5-2A70D6DB4CAE}" name="05-Sep" dataDxfId="151"/>
    <tableColumn id="29" xr3:uid="{516DF2AA-8951-44BB-AAA5-1704AB6C63D8}" name="06-Sep" dataDxfId="150"/>
    <tableColumn id="30" xr3:uid="{22D6DBA3-4A86-4A5B-B56A-807C7BF853AD}" name="19-Sep" dataDxfId="149"/>
    <tableColumn id="31" xr3:uid="{AFDE8AD0-80C2-4DE6-9309-78FF249B9B4A}" name="20-Sep" dataDxfId="148"/>
    <tableColumn id="32" xr3:uid="{2F847609-F8AD-4AF1-8C2F-0FB40A522F28}" name="03-Oct" dataDxfId="147"/>
    <tableColumn id="33" xr3:uid="{A6DBC72F-E59F-4A7C-BF33-06E555718F09}" name="04-Oct" dataDxfId="146"/>
    <tableColumn id="34" xr3:uid="{123FD65F-AA5E-4DF4-95BC-82C7EDE75CDD}" name="17-Oct" dataDxfId="145"/>
    <tableColumn id="35" xr3:uid="{A85C0361-2F2C-495B-89DD-80A468ECB4FF}" name="18-Oct" dataDxfId="144"/>
    <tableColumn id="36" xr3:uid="{F96FC760-77AA-443E-85A7-317395F0E228}" name="31-Oct" dataDxfId="143"/>
    <tableColumn id="37" xr3:uid="{9B9E7E64-4090-4CFC-9EF6-0565C5B6A4BB}" name="01-Nov" dataDxfId="142"/>
    <tableColumn id="38" xr3:uid="{C38B5594-C1A2-41D4-88AC-C569879835FD}" name="07-Nov" dataDxfId="141"/>
    <tableColumn id="39" xr3:uid="{6106102F-DB70-4EE6-BE12-D998268AF583}" name="08-Nov" dataDxfId="140"/>
    <tableColumn id="40" xr3:uid="{541FD209-E63B-48CC-8A6C-EA18DB375E7A}" name="21-Nov" dataDxfId="139"/>
    <tableColumn id="41" xr3:uid="{47F6FDF5-3C6D-4424-9E35-8D721A58DE4C}" name="22-Nov" dataDxfId="138"/>
    <tableColumn id="42" xr3:uid="{A8F8C8D9-2F6D-428B-BD1C-201FB45F1837}" name="12-Dec" dataDxfId="137"/>
    <tableColumn id="43" xr3:uid="{70B2216C-69BC-427D-A57D-B1560A232E3A}" name="13-Dec" dataDxfId="136"/>
    <tableColumn id="44" xr3:uid="{411C5B2C-F1CE-44A4-9F01-F1EE572D765A}" name="Total" dataDxfId="135">
      <calculatedColumnFormula>SUM(Table40[[#This Row],[31-Jan]:[13-Dec]])</calculatedColumnFormula>
    </tableColumn>
  </tableColumns>
  <tableStyleInfo name="TableStyleMedium4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6B3F03A7-5879-4A89-8A79-136FCAC9685B}" name="Table41" displayName="Table41" ref="A333:AR344" totalsRowShown="0" headerRowDxfId="134">
  <autoFilter ref="A333:AR344" xr:uid="{6B3F03A7-5879-4A89-8A79-136FCAC9685B}"/>
  <sortState xmlns:xlrd2="http://schemas.microsoft.com/office/spreadsheetml/2017/richdata2" ref="A334:AR344">
    <sortCondition descending="1" ref="AR334:AR344"/>
  </sortState>
  <tableColumns count="44">
    <tableColumn id="1" xr3:uid="{41C0A7FE-437F-4C6D-8CF6-300954314A5E}" name="Lugar" dataDxfId="133"/>
    <tableColumn id="2" xr3:uid="{1C9B06B2-37ED-4290-97C7-B0687BD5E958}" name="Jinete" dataDxfId="132"/>
    <tableColumn id="3" xr3:uid="{83870561-9DA4-44E6-AECF-15D1C31FF26F}" name="Caballo" dataDxfId="131"/>
    <tableColumn id="4" xr3:uid="{6F094C6A-4A13-4F9B-B580-505D28831925}" name="Asoc." dataDxfId="130"/>
    <tableColumn id="5" xr3:uid="{E2564384-3CFF-4AFF-A712-2ADC70A700CF}" name="31-Jan" dataDxfId="129"/>
    <tableColumn id="6" xr3:uid="{A09294EC-C243-4759-BB67-6808291F204B}" name="01-Feb" dataDxfId="128"/>
    <tableColumn id="7" xr3:uid="{F5D31B6B-FF4D-4AEE-83E0-B25AB6A58829}" name="14-Feb" dataDxfId="127"/>
    <tableColumn id="8" xr3:uid="{BCFE3F92-437A-40B7-9980-97C9B50AE9F8}" name="15-Feb" dataDxfId="126"/>
    <tableColumn id="9" xr3:uid="{B5BAF557-4D0A-4E77-9D91-C5A850ABD09D}" name="07-Mar" dataDxfId="125"/>
    <tableColumn id="10" xr3:uid="{062F5212-013F-45DD-965D-1C2B47DF89E3}" name="08-Mar" dataDxfId="124"/>
    <tableColumn id="11" xr3:uid="{469EC0AD-5378-4068-BDC5-5936F6FFD17B}" name="18-Mar" dataDxfId="123"/>
    <tableColumn id="12" xr3:uid="{53BD51E7-42DA-4B87-8BCA-8CA9D15B98CF}" name="19-Mar" dataDxfId="122"/>
    <tableColumn id="13" xr3:uid="{FC987E5F-7105-4F45-9BEC-776237AF7DAE}" name="21-Mar" dataDxfId="121"/>
    <tableColumn id="14" xr3:uid="{64703E85-F347-4776-96A0-878CEFA51A54}" name="18-Apr" dataDxfId="120"/>
    <tableColumn id="15" xr3:uid="{914BAE68-5657-4B1C-9C6B-CD880AB8B7A2}" name="19-Apr" dataDxfId="119"/>
    <tableColumn id="16" xr3:uid="{F6133E43-CAC2-4B36-8669-CED614CF50BC}" name="09-May" dataDxfId="118"/>
    <tableColumn id="17" xr3:uid="{9F5DDEC5-D6D4-4C08-B258-85827651587E}" name="10-May" dataDxfId="117"/>
    <tableColumn id="18" xr3:uid="{C2BE226C-F1E0-4450-AF39-F703E6490FBC}" name="23-May" dataDxfId="116"/>
    <tableColumn id="19" xr3:uid="{8D9309B3-03A7-427C-804A-9F0B4DB97E05}" name="24-May" dataDxfId="115"/>
    <tableColumn id="20" xr3:uid="{2CA4EB06-93E0-4FF7-BA98-6E5E91096673}" name="06-Jun" dataDxfId="114"/>
    <tableColumn id="21" xr3:uid="{5A949FB9-F1D7-48A1-B424-CD93C3C4F807}" name="07-Jun" dataDxfId="113"/>
    <tableColumn id="22" xr3:uid="{22B35668-998A-413A-8709-636A06470AEB}" name="20-Jun" dataDxfId="112"/>
    <tableColumn id="23" xr3:uid="{6AD07206-4785-48A5-B2C1-51943EC6344B}" name="21-Jun" dataDxfId="111"/>
    <tableColumn id="24" xr3:uid="{7B91934B-9C13-4D04-A90B-9D650183FA27}" name="08-Aug" dataDxfId="110"/>
    <tableColumn id="25" xr3:uid="{BD458F35-A59E-4F53-9D48-8D8F180A7A7B}" name="09-Aug" dataDxfId="109"/>
    <tableColumn id="26" xr3:uid="{ABB52868-2F89-4F02-A74D-6EB13DF90FD7}" name="22-Aug" dataDxfId="108"/>
    <tableColumn id="27" xr3:uid="{9CB69746-08E8-4CE7-9272-84C72C80BC86}" name="23-Aug" dataDxfId="107"/>
    <tableColumn id="28" xr3:uid="{1C317DE2-C3ED-49CF-BD11-09141D0C485F}" name="05-Sep" dataDxfId="106"/>
    <tableColumn id="29" xr3:uid="{04974769-F8F4-47D1-97DD-FC1FE2039FC5}" name="06-Sep" dataDxfId="105"/>
    <tableColumn id="30" xr3:uid="{89D29C7B-E214-41F1-BD63-86C48AB3DADA}" name="19-Sep" dataDxfId="104"/>
    <tableColumn id="31" xr3:uid="{6EF8A89C-7A67-48BB-ABCB-EFAB12166389}" name="20-Sep" dataDxfId="103"/>
    <tableColumn id="32" xr3:uid="{44E15600-8693-4E57-9975-90BCD908C054}" name="03-Oct" dataDxfId="102"/>
    <tableColumn id="33" xr3:uid="{7E2F752C-9CBC-4A11-8720-7B9C6086DA9C}" name="04-Oct" dataDxfId="101"/>
    <tableColumn id="34" xr3:uid="{EF05DDE3-7FB5-4373-9B6F-D30294F531D5}" name="17-Oct" dataDxfId="100"/>
    <tableColumn id="35" xr3:uid="{6833B595-A05F-49F0-9DFC-E3011421423B}" name="18-Oct" dataDxfId="99"/>
    <tableColumn id="36" xr3:uid="{A27905C1-9AA7-4899-A921-6DABB1E34550}" name="31-Oct" dataDxfId="98"/>
    <tableColumn id="37" xr3:uid="{3F9B6356-689E-44F8-9C56-763DA4555F02}" name="01-Nov" dataDxfId="97"/>
    <tableColumn id="38" xr3:uid="{260793CE-AE5C-465D-8BF8-E2C5E9D5B0C9}" name="07-Nov" dataDxfId="96"/>
    <tableColumn id="39" xr3:uid="{93771D9E-BBFF-41B3-B22E-5FB0C1AEE013}" name="08-Nov" dataDxfId="95"/>
    <tableColumn id="40" xr3:uid="{38380384-21CE-44CC-9884-2FAA54B8DB27}" name="21-Nov" dataDxfId="94"/>
    <tableColumn id="41" xr3:uid="{0281124A-66BE-424F-8DDA-308FDEE378E3}" name="22-Nov" dataDxfId="93"/>
    <tableColumn id="42" xr3:uid="{E47924EF-4506-46BD-9251-192C623271FE}" name="12-Dec" dataDxfId="92"/>
    <tableColumn id="43" xr3:uid="{16DD527F-E434-4DA3-8273-1294AA2D6CDF}" name="13-Dec" dataDxfId="91"/>
    <tableColumn id="44" xr3:uid="{9CBC3FD0-7B43-40B5-8ED1-DEEA5DBB2D4F}" name="Total" dataDxfId="90">
      <calculatedColumnFormula>SUM(Table41[[#This Row],[31-Jan]:[13-Dec]])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815AD24-8146-4005-B561-9282AE357796}" name="Table23" displayName="Table23" ref="A26:AT65" totalsRowShown="0" headerRowDxfId="930">
  <autoFilter ref="A26:AT65" xr:uid="{5815AD24-8146-4005-B561-9282AE357796}"/>
  <sortState xmlns:xlrd2="http://schemas.microsoft.com/office/spreadsheetml/2017/richdata2" ref="A27:AT65">
    <sortCondition descending="1" ref="AT27:AT65"/>
  </sortState>
  <tableColumns count="46">
    <tableColumn id="1" xr3:uid="{C30F7C61-8DE8-46AD-A000-7DC0C87D1AC7}" name="Lugar" dataDxfId="929"/>
    <tableColumn id="2" xr3:uid="{526AAAF4-AD0E-4607-8432-20A9B2638894}" name="Jinete" dataDxfId="928"/>
    <tableColumn id="3" xr3:uid="{04962C1C-6F18-4E42-B06A-F83FDF1B103E}" name="Caballo" dataDxfId="927"/>
    <tableColumn id="4" xr3:uid="{433D933E-B6FF-49A5-A3BD-C02AE14B12B3}" name="Asoc." dataDxfId="926"/>
    <tableColumn id="5" xr3:uid="{EEA0A8D1-8DC3-4901-A4FD-7B219F96250B}" name="31-Jan" dataDxfId="925"/>
    <tableColumn id="6" xr3:uid="{3EC28832-F21F-457A-80B4-F67F021E772B}" name="01-Feb" dataDxfId="924"/>
    <tableColumn id="7" xr3:uid="{5A02A58E-05B5-4199-BAAA-27F4DBE5C08C}" name="14-Feb" dataDxfId="923"/>
    <tableColumn id="8" xr3:uid="{8A13D605-7F29-4EA1-AB6E-4341F7796351}" name="15-Feb" dataDxfId="922"/>
    <tableColumn id="45" xr3:uid="{8EBF8BE0-0345-4C2A-B6C6-2031869E5811}" name="28-Feb" dataDxfId="921"/>
    <tableColumn id="46" xr3:uid="{FD3A17BC-D5DC-4A96-B09C-F54FE47C86C0}" name="01-Mar" dataDxfId="920"/>
    <tableColumn id="9" xr3:uid="{8774B386-6C21-49AE-A415-675DDE997DD7}" name="07-Mar" dataDxfId="919"/>
    <tableColumn id="10" xr3:uid="{D9E9242C-2173-48B7-ABA7-DBDBFC615741}" name="08-Mar" dataDxfId="918"/>
    <tableColumn id="11" xr3:uid="{6987ACAE-7280-44A5-88B5-8F92EC3B2AFC}" name="18-Mar" dataDxfId="917"/>
    <tableColumn id="12" xr3:uid="{06A04C27-89AB-4556-A7D0-F2D57CF54C53}" name="19-Mar" dataDxfId="916"/>
    <tableColumn id="13" xr3:uid="{3597709D-4C33-49FF-B437-5F785DBAED38}" name="21-Mar" dataDxfId="915"/>
    <tableColumn id="14" xr3:uid="{473EDF6C-18F1-46CC-9CB7-492AA1E9E0D7}" name="18-Apr" dataDxfId="914"/>
    <tableColumn id="15" xr3:uid="{74AF3417-F0FC-46AE-AC2C-FE2E7E24B427}" name="19-Apr" dataDxfId="913"/>
    <tableColumn id="16" xr3:uid="{039F5393-C550-4414-8FC8-DDBE508D2E88}" name="09-May" dataDxfId="912"/>
    <tableColumn id="17" xr3:uid="{F48B6409-142B-4032-A73B-06FCC1137F68}" name="10-May" dataDxfId="911"/>
    <tableColumn id="18" xr3:uid="{AD72C096-FAD0-4D76-A8F0-B5FB6DAE8285}" name="23-May" dataDxfId="910"/>
    <tableColumn id="19" xr3:uid="{6762B078-75CB-4B59-8A41-A46F2C2FDB83}" name="24-May" dataDxfId="909"/>
    <tableColumn id="20" xr3:uid="{F0C73528-3821-4BD8-8CCA-46A9040549A8}" name="06-Jun" dataDxfId="908"/>
    <tableColumn id="21" xr3:uid="{55BA516E-A488-4886-A155-45A09CB3FCFB}" name="07-Jun" dataDxfId="907"/>
    <tableColumn id="22" xr3:uid="{B6A2C4FC-AC58-4306-B730-9EC9A7FCC863}" name="20-Jun" dataDxfId="906"/>
    <tableColumn id="23" xr3:uid="{FF60E721-02D8-49EB-971E-260CD6E0AE07}" name="21-Jun" dataDxfId="905"/>
    <tableColumn id="24" xr3:uid="{AC6E25F4-74BB-4264-AEC0-3C9993AE9DA4}" name="08-Aug" dataDxfId="904"/>
    <tableColumn id="25" xr3:uid="{F4272288-D723-46A5-8235-52009DEE8F04}" name="09-Aug" dataDxfId="903"/>
    <tableColumn id="26" xr3:uid="{7F1CB52C-4BBE-4F61-94B6-6FC2790A60B5}" name="22-Aug" dataDxfId="902"/>
    <tableColumn id="27" xr3:uid="{15F69ABB-B66A-4AED-A62C-C774B976ED4A}" name="23-Aug" dataDxfId="901"/>
    <tableColumn id="28" xr3:uid="{9731F1AC-D767-414D-BF96-2305FAB3B2B3}" name="05-Sep" dataDxfId="900"/>
    <tableColumn id="29" xr3:uid="{A2F0A84C-9201-4C0D-B582-FB2AF2A9572C}" name="06-Sep" dataDxfId="899"/>
    <tableColumn id="30" xr3:uid="{C612845F-CC54-43ED-9A8E-7032EF1CE5CD}" name="19-Sep" dataDxfId="898"/>
    <tableColumn id="31" xr3:uid="{127AA82D-04AF-495F-8E34-8947F109DD5E}" name="20-Sep" dataDxfId="897"/>
    <tableColumn id="32" xr3:uid="{0281CAA2-D4D4-4801-97F8-F9C209CFAB2A}" name="03-Oct" dataDxfId="896"/>
    <tableColumn id="33" xr3:uid="{CC23E188-ABD6-4104-A261-068506553CFB}" name="04-Oct" dataDxfId="895"/>
    <tableColumn id="34" xr3:uid="{E4ADFBAB-EBDC-40BD-A3B5-C2A0AC404C2A}" name="17-Oct" dataDxfId="894"/>
    <tableColumn id="35" xr3:uid="{4EDE4C55-E708-4DDA-B11D-EB6AEECB5FFA}" name="18-Oct" dataDxfId="893"/>
    <tableColumn id="36" xr3:uid="{E8D4FA4C-6378-4B5D-A382-C79029766AA8}" name="31-Oct" dataDxfId="892"/>
    <tableColumn id="37" xr3:uid="{4A9A7DC2-2726-468B-9E52-AA4B86D46A32}" name="01-Nov" dataDxfId="891"/>
    <tableColumn id="38" xr3:uid="{89E5E142-10FB-4054-9522-F5248E53BB13}" name="07-Nov" dataDxfId="890"/>
    <tableColumn id="39" xr3:uid="{421F087C-7122-4E0A-AE8C-AD7D40D8E627}" name="08-Nov" dataDxfId="889"/>
    <tableColumn id="40" xr3:uid="{760EC5F6-4452-45A5-A06F-BFEA33C4D9E6}" name="21-Nov" dataDxfId="888"/>
    <tableColumn id="41" xr3:uid="{E3659A0D-710F-4F45-A795-2BA5FFFACAF7}" name="22-Nov" dataDxfId="887"/>
    <tableColumn id="42" xr3:uid="{9A3C304F-88D7-4C88-A16C-E217DAB980B8}" name="12-Dec" dataDxfId="886"/>
    <tableColumn id="43" xr3:uid="{D0EFB862-0BCB-4F59-AB64-535B4A4E8FFA}" name="13-Dec" dataDxfId="885"/>
    <tableColumn id="44" xr3:uid="{61DD7CDB-2B09-40E8-9730-5F76A41A178F}" name="Total" dataDxfId="884">
      <calculatedColumnFormula>SUM(Table23[[#This Row],[31-Jan]:[13-Dec]])</calculatedColumnFormula>
    </tableColumn>
  </tableColumns>
  <tableStyleInfo name="TableStyleMedium4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DFCF1225-BE5D-46C6-83F9-F41B6FAC23B2}" name="Table42" displayName="Table42" ref="A347:AR348" totalsRowShown="0" headerRowDxfId="89">
  <autoFilter ref="A347:AR348" xr:uid="{DFCF1225-BE5D-46C6-83F9-F41B6FAC23B2}"/>
  <tableColumns count="44">
    <tableColumn id="1" xr3:uid="{8C6B237F-2BC1-4243-876A-E31C8832EBF5}" name="Lugar" dataDxfId="88"/>
    <tableColumn id="2" xr3:uid="{0F5D515A-9E62-4136-8DA9-8E9B0A17F420}" name="Jinete" dataDxfId="87"/>
    <tableColumn id="3" xr3:uid="{CFC41663-05D9-49A0-B89E-B0CE28FCE98F}" name="Caballo" dataDxfId="86"/>
    <tableColumn id="4" xr3:uid="{39683FC9-1CD2-4C9E-BED7-D6E05FF0B42C}" name="Asoc." dataDxfId="85"/>
    <tableColumn id="5" xr3:uid="{E75353D8-AE99-45AE-9732-02E021B9C110}" name="31-Jan" dataDxfId="84"/>
    <tableColumn id="6" xr3:uid="{076841EB-A084-4247-8099-3716DF1AA1BF}" name="01-Feb" dataDxfId="83"/>
    <tableColumn id="7" xr3:uid="{001835ED-4387-48EC-91B5-7A965F717609}" name="14-Feb" dataDxfId="82"/>
    <tableColumn id="8" xr3:uid="{7661CA41-BD86-4164-9D94-D63574F2FBC1}" name="15-Feb" dataDxfId="81"/>
    <tableColumn id="9" xr3:uid="{A9061E2B-1823-4D4C-9716-86E7BF4202D6}" name="07-Mar" dataDxfId="80"/>
    <tableColumn id="10" xr3:uid="{49B72EBF-7D2D-4251-B9BC-B1713905CC03}" name="08-Mar" dataDxfId="79"/>
    <tableColumn id="11" xr3:uid="{CF01F68C-12BD-478C-B720-663F1ABC504F}" name="18-Mar" dataDxfId="78"/>
    <tableColumn id="12" xr3:uid="{46EC5251-2DA9-4E86-86F8-B6311590CD12}" name="19-Mar" dataDxfId="77"/>
    <tableColumn id="13" xr3:uid="{BEE922F6-1CFC-4C6B-9CA9-65337A9FC0ED}" name="21-Mar" dataDxfId="76"/>
    <tableColumn id="14" xr3:uid="{10A16F3D-A9FB-4299-846D-6281980B5528}" name="18-Apr" dataDxfId="75"/>
    <tableColumn id="15" xr3:uid="{1118BE32-1C63-44D9-9C5B-925F562B92C4}" name="19-Apr" dataDxfId="74"/>
    <tableColumn id="16" xr3:uid="{DD279944-B397-4028-8A7F-2162C9FBDB5D}" name="09-May" dataDxfId="73"/>
    <tableColumn id="17" xr3:uid="{C29A05C7-E2E8-4D00-B416-7C8E258ECB4A}" name="10-May" dataDxfId="72"/>
    <tableColumn id="18" xr3:uid="{A0575F40-7505-4BD0-95B6-736E5646F0D4}" name="23-May" dataDxfId="71"/>
    <tableColumn id="19" xr3:uid="{71954884-1C9D-4842-B089-3E6190A498C4}" name="24-May" dataDxfId="70"/>
    <tableColumn id="20" xr3:uid="{FC539D8D-EFEE-4727-8107-8BC8F7AEBBD8}" name="06-Jun" dataDxfId="69"/>
    <tableColumn id="21" xr3:uid="{D64A4C9B-7605-4B42-98A5-13E833FCF31C}" name="07-Jun" dataDxfId="68"/>
    <tableColumn id="22" xr3:uid="{88EB8348-501D-48F7-8E12-F2D3424CEFD0}" name="20-Jun" dataDxfId="67"/>
    <tableColumn id="23" xr3:uid="{5A89585E-5AFD-4142-BBB9-CE722C0DB2C3}" name="21-Jun" dataDxfId="66"/>
    <tableColumn id="24" xr3:uid="{BEA00F2A-8A23-40C8-84ED-158E72900979}" name="08-Aug" dataDxfId="65"/>
    <tableColumn id="25" xr3:uid="{8AB9D086-C1ED-494A-90F6-05BF66159D6E}" name="09-Aug" dataDxfId="64"/>
    <tableColumn id="26" xr3:uid="{32FA06BF-8B50-436D-8C94-5AEC3C64091E}" name="22-Aug" dataDxfId="63"/>
    <tableColumn id="27" xr3:uid="{01772E4A-6366-4183-BE9B-EBECB44BAA40}" name="23-Aug" dataDxfId="62"/>
    <tableColumn id="28" xr3:uid="{DFDC5F50-FB05-46C1-B682-7E587C19CD6A}" name="05-Sep" dataDxfId="61"/>
    <tableColumn id="29" xr3:uid="{01DDAD37-C19E-4C2D-8164-853BEAEC26E4}" name="06-Sep" dataDxfId="60"/>
    <tableColumn id="30" xr3:uid="{DB4D29B3-3962-425E-B50C-0DEE6B831EED}" name="19-Sep" dataDxfId="59"/>
    <tableColumn id="31" xr3:uid="{586B1882-6EBF-4AAE-86D6-78A2F7A5FCE6}" name="20-Sep" dataDxfId="58"/>
    <tableColumn id="32" xr3:uid="{2C0A971E-E295-49BF-AAC1-432C603182A9}" name="03-Oct" dataDxfId="57"/>
    <tableColumn id="33" xr3:uid="{D3843581-5E8A-4056-A78E-56946716DCDB}" name="04-Oct" dataDxfId="56"/>
    <tableColumn id="34" xr3:uid="{FBD0E2EC-74DC-4759-81B1-8F1F351660BA}" name="17-Oct" dataDxfId="55"/>
    <tableColumn id="35" xr3:uid="{BF3E0ECD-AD55-478C-A306-6110271D9BA0}" name="18-Oct" dataDxfId="54"/>
    <tableColumn id="36" xr3:uid="{EA988AB6-0AB1-4F20-AB3C-65E85A2B0563}" name="31-Oct" dataDxfId="53"/>
    <tableColumn id="37" xr3:uid="{0DEAF92D-7C2A-4A4F-AACE-0F76F065C7BD}" name="01-Nov" dataDxfId="52"/>
    <tableColumn id="38" xr3:uid="{579E15A2-8880-4E39-AFA3-931226EA05E2}" name="07-Nov" dataDxfId="51"/>
    <tableColumn id="39" xr3:uid="{E0A3A669-76E8-42F5-95C5-8EAB1DD32FE4}" name="08-Nov" dataDxfId="50"/>
    <tableColumn id="40" xr3:uid="{79508DA0-8991-4A05-8EBC-40A41E3DA727}" name="21-Nov" dataDxfId="49"/>
    <tableColumn id="41" xr3:uid="{219CF47E-65C8-427F-B823-8355EF38752A}" name="22-Nov" dataDxfId="48"/>
    <tableColumn id="42" xr3:uid="{63A7B7E9-6C94-40B2-9CCB-7ABDD461051C}" name="12-Dec" dataDxfId="47"/>
    <tableColumn id="43" xr3:uid="{F073A89C-1189-4F89-98BF-BFA05DB1D29E}" name="13-Dec" dataDxfId="46"/>
    <tableColumn id="44" xr3:uid="{495FBB02-CAD2-4847-8EEE-3CEB12D11030}" name="Total" dataDxfId="45">
      <calculatedColumnFormula>SUM(Table42[[#This Row],[31-Jan]:[13-Dec]])</calculatedColumnFormula>
    </tableColumn>
  </tableColumns>
  <tableStyleInfo name="TableStyleMedium4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A9519D03-515B-4F02-8219-646B4A507CE4}" name="Table43" displayName="Table43" ref="A351:AR356" totalsRowShown="0" headerRowDxfId="44">
  <autoFilter ref="A351:AR356" xr:uid="{A9519D03-515B-4F02-8219-646B4A507CE4}"/>
  <sortState xmlns:xlrd2="http://schemas.microsoft.com/office/spreadsheetml/2017/richdata2" ref="A352:AR356">
    <sortCondition descending="1" ref="AR352:AR356"/>
  </sortState>
  <tableColumns count="44">
    <tableColumn id="1" xr3:uid="{3DF8AC30-9391-40A9-95F1-023468F5407B}" name="Lugar" dataDxfId="43"/>
    <tableColumn id="2" xr3:uid="{6FF4B761-8116-4824-8FA3-A6C6E358F13F}" name="Jinete" dataDxfId="42"/>
    <tableColumn id="3" xr3:uid="{D28EDB05-83DB-4AC4-BFBC-CD10BCA86919}" name="Caballo" dataDxfId="41"/>
    <tableColumn id="4" xr3:uid="{DE28CC7A-79F1-42A2-9514-4722D3621ABE}" name="Asoc." dataDxfId="40"/>
    <tableColumn id="5" xr3:uid="{C293D31B-0030-43F4-BCF1-139726E4B8EF}" name="31-Jan" dataDxfId="39"/>
    <tableColumn id="6" xr3:uid="{3188B924-5F88-46F8-9369-EE2CF554230D}" name="01-Feb" dataDxfId="38"/>
    <tableColumn id="7" xr3:uid="{6C7FDFD6-712B-4B27-8476-422AF35371DF}" name="14-Feb" dataDxfId="37"/>
    <tableColumn id="8" xr3:uid="{0D052553-4BC6-487C-9107-9386E7D36C6F}" name="15-Feb" dataDxfId="36"/>
    <tableColumn id="9" xr3:uid="{DD019AD1-2199-4967-8FAC-291CD3BE5F5F}" name="07-Mar" dataDxfId="35"/>
    <tableColumn id="10" xr3:uid="{3407C101-7045-4B47-AF6A-550EB12423DC}" name="08-Mar" dataDxfId="34"/>
    <tableColumn id="11" xr3:uid="{B042F039-1429-44C6-A082-9C427EE0CFA9}" name="18-Mar" dataDxfId="33"/>
    <tableColumn id="12" xr3:uid="{B98E536C-0BE5-43FF-A410-B16302F30148}" name="19-Mar" dataDxfId="32"/>
    <tableColumn id="13" xr3:uid="{6069F1FB-A5A5-47BD-BF4A-11634D12BDB6}" name="21-Mar" dataDxfId="31"/>
    <tableColumn id="14" xr3:uid="{D6EB14D1-DF1A-4A53-9C03-339AD40F2AF3}" name="18-Apr" dataDxfId="30"/>
    <tableColumn id="15" xr3:uid="{28A3BB8D-17B9-41B2-9619-C3D85D5BEF23}" name="19-Apr" dataDxfId="29"/>
    <tableColumn id="16" xr3:uid="{A1513ADF-5B62-44F3-B0DF-F9D1A7EACCDB}" name="09-May" dataDxfId="28"/>
    <tableColumn id="17" xr3:uid="{AFCF4D79-03FC-40CD-8BBE-FB26A7AECCF0}" name="10-May" dataDxfId="27"/>
    <tableColumn id="18" xr3:uid="{2DBAB5BA-A061-4386-8996-49BB655525F3}" name="23-May" dataDxfId="26"/>
    <tableColumn id="19" xr3:uid="{97523878-01E2-46A4-866C-D0E020864FB1}" name="24-May" dataDxfId="25"/>
    <tableColumn id="20" xr3:uid="{09FBDC7E-CC9F-4156-A99F-528FF9321D21}" name="06-Jun" dataDxfId="24"/>
    <tableColumn id="21" xr3:uid="{51A7D068-71F0-43E1-A107-FC5525BFD81B}" name="07-Jun" dataDxfId="23"/>
    <tableColumn id="22" xr3:uid="{D24D8D7D-E215-4F02-B000-B086BB68E041}" name="20-Jun" dataDxfId="22"/>
    <tableColumn id="23" xr3:uid="{FE3F6551-8D81-46A5-A9C2-059A392BDBA8}" name="21-Jun" dataDxfId="21"/>
    <tableColumn id="24" xr3:uid="{9DD7ADDF-DEB3-4860-BB8D-D0136630950C}" name="08-Aug" dataDxfId="20"/>
    <tableColumn id="25" xr3:uid="{39AC66DC-AEA0-4C0F-9D7C-04E772886401}" name="09-Aug" dataDxfId="19"/>
    <tableColumn id="26" xr3:uid="{8A05EFBE-3E7B-4068-8A67-895604467721}" name="22-Aug" dataDxfId="18"/>
    <tableColumn id="27" xr3:uid="{5DE787DE-2AEB-443F-98D9-4653C8A52ED9}" name="23-Aug" dataDxfId="17"/>
    <tableColumn id="28" xr3:uid="{62D3FC3C-BAFA-4967-BDE1-41B0D973FE70}" name="05-Sep" dataDxfId="16"/>
    <tableColumn id="29" xr3:uid="{1AC6651C-1E68-4A1B-9600-1D591F9073E7}" name="06-Sep" dataDxfId="15"/>
    <tableColumn id="30" xr3:uid="{DA23A301-AA55-4799-8CA7-C4100D6B7067}" name="19-Sep" dataDxfId="14"/>
    <tableColumn id="31" xr3:uid="{85FD829D-A097-47E2-BCA8-2C9F4484153D}" name="20-Sep" dataDxfId="13"/>
    <tableColumn id="32" xr3:uid="{447A91C2-0E57-4F6F-AC70-ED3FF0021E8A}" name="03-Oct" dataDxfId="12"/>
    <tableColumn id="33" xr3:uid="{DB700C19-4EC2-4DDE-B36D-A4EE30F94A2E}" name="04-Oct" dataDxfId="11"/>
    <tableColumn id="34" xr3:uid="{CBED13F0-49FD-4EAA-9AEA-F462F87C150E}" name="17-Oct" dataDxfId="10"/>
    <tableColumn id="35" xr3:uid="{ABE7CE8C-F5A4-48B9-9F6D-BE4F6B97E22C}" name="18-Oct" dataDxfId="9"/>
    <tableColumn id="36" xr3:uid="{2717770C-52D2-428C-B21C-8665E4258C29}" name="31-Oct" dataDxfId="8"/>
    <tableColumn id="37" xr3:uid="{8530A098-0360-43BE-B8C4-B3629D1FB7BB}" name="01-Nov" dataDxfId="7"/>
    <tableColumn id="38" xr3:uid="{B46CDDA5-83C2-4712-B420-4FC349300D49}" name="07-Nov" dataDxfId="6"/>
    <tableColumn id="39" xr3:uid="{854E184D-E1C4-45EC-8F9E-42F52DC67D8C}" name="08-Nov" dataDxfId="5"/>
    <tableColumn id="40" xr3:uid="{A1C480C7-944A-4502-A5CB-2E6ABC179F44}" name="21-Nov" dataDxfId="4"/>
    <tableColumn id="41" xr3:uid="{2A52911B-C920-4BF1-AB01-3C03C26F0193}" name="22-Nov" dataDxfId="3"/>
    <tableColumn id="42" xr3:uid="{C4A61220-E9ED-43BF-9372-0F11C050FF1A}" name="12-Dec" dataDxfId="2"/>
    <tableColumn id="43" xr3:uid="{AC681440-1705-443C-B7BE-F2A9339BDA0A}" name="13-Dec" dataDxfId="1"/>
    <tableColumn id="44" xr3:uid="{BD31C673-D93A-4B4A-8E5C-5816B53500F7}" name="Total" dataDxfId="0">
      <calculatedColumnFormula>SUM(Table43[[#This Row],[31-Jan]:[13-Dec]])</calculatedColumnFormula>
    </tableColumn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953C92F-05C7-422F-B2B9-5AEBFE5DB9E4}" name="Table24" displayName="Table24" ref="A68:AT79" totalsRowShown="0" headerRowDxfId="883">
  <autoFilter ref="A68:AT79" xr:uid="{7953C92F-05C7-422F-B2B9-5AEBFE5DB9E4}"/>
  <sortState xmlns:xlrd2="http://schemas.microsoft.com/office/spreadsheetml/2017/richdata2" ref="A69:AT79">
    <sortCondition descending="1" ref="AT69:AT79"/>
  </sortState>
  <tableColumns count="46">
    <tableColumn id="1" xr3:uid="{AB736EB2-6C99-4984-BC7B-1457B34931DE}" name="Lugar" dataDxfId="882"/>
    <tableColumn id="2" xr3:uid="{F545F01F-B6C6-4AAD-A639-36CEA7A6BB70}" name="Jinete" dataDxfId="881"/>
    <tableColumn id="3" xr3:uid="{60942A4F-CC60-4E77-B56A-3F948B968C83}" name="Caballo" dataDxfId="880"/>
    <tableColumn id="4" xr3:uid="{FE3D139F-FFB1-4086-99A4-263615D15FB3}" name="Asoc." dataDxfId="879"/>
    <tableColumn id="5" xr3:uid="{377A62CE-5E25-40D8-BC73-FA2AFDFF8EBD}" name="31-Jan" dataDxfId="878"/>
    <tableColumn id="6" xr3:uid="{599749B3-CA62-4819-BB84-1F670C908669}" name="01-Feb" dataDxfId="877"/>
    <tableColumn id="7" xr3:uid="{80F6B59F-DF93-4337-95D1-812888863A07}" name="14-Feb" dataDxfId="876"/>
    <tableColumn id="8" xr3:uid="{0BB6A8F6-EE7A-4CC0-A025-FDF81205D56B}" name="15-Feb" dataDxfId="875"/>
    <tableColumn id="45" xr3:uid="{0E2DBC7E-AA1D-4D6E-A2D8-36F133EE6470}" name="28-Feb" dataDxfId="874"/>
    <tableColumn id="46" xr3:uid="{54293CD6-D53F-4F15-B5FF-A24F8B7DC6D2}" name="01-Mar" dataDxfId="873"/>
    <tableColumn id="9" xr3:uid="{8FA24C27-476B-4A57-AE68-17C1D4BCB1D4}" name="07-Mar" dataDxfId="872"/>
    <tableColumn id="10" xr3:uid="{BCD2DEE9-CF09-4B68-8F27-6569C5CF1FA2}" name="08-Mar" dataDxfId="871"/>
    <tableColumn id="11" xr3:uid="{1D77B929-4150-473B-AD15-33149EF88CF6}" name="18-Mar" dataDxfId="870"/>
    <tableColumn id="12" xr3:uid="{F8B9E077-7D98-41AE-B30E-A32D1EA0E56E}" name="19-Mar" dataDxfId="869"/>
    <tableColumn id="13" xr3:uid="{AC279037-C138-49C5-9C79-DC5649E5AE5B}" name="21-Mar" dataDxfId="868"/>
    <tableColumn id="14" xr3:uid="{FC3DD757-B378-468B-8B0E-29F26FDAED14}" name="18-Apr" dataDxfId="867"/>
    <tableColumn id="15" xr3:uid="{7AB19294-4FB3-443A-ACD5-6E6E8C9FC854}" name="19-Apr" dataDxfId="866"/>
    <tableColumn id="16" xr3:uid="{16CCB4BE-EE18-4BE6-98E8-76ABB08FFA04}" name="09-May" dataDxfId="865"/>
    <tableColumn id="17" xr3:uid="{89F9F3ED-2C78-4DF5-A0D9-3912F4101C72}" name="10-May" dataDxfId="864"/>
    <tableColumn id="18" xr3:uid="{EF3DD159-BE3F-4CB5-A5BA-7688DEF090C4}" name="23-May" dataDxfId="863"/>
    <tableColumn id="19" xr3:uid="{0A0FEE9D-3EC3-4DE7-A9CF-14B5BE2A601C}" name="24-May" dataDxfId="862"/>
    <tableColumn id="20" xr3:uid="{DC6AC36C-915C-475E-A7E8-6710885BD3CB}" name="06-Jun" dataDxfId="861"/>
    <tableColumn id="21" xr3:uid="{51A7C153-5379-48B6-B661-878D52D92E22}" name="07-Jun" dataDxfId="860"/>
    <tableColumn id="22" xr3:uid="{78931AEC-A8A0-48D3-B37A-DCCF4633202B}" name="20-Jun" dataDxfId="859"/>
    <tableColumn id="23" xr3:uid="{055381CB-80EC-4932-B92D-B0F7E98DDF9A}" name="21-Jun" dataDxfId="858"/>
    <tableColumn id="24" xr3:uid="{9B05F592-2597-418F-8E9F-7E3853BCADDB}" name="08-Aug" dataDxfId="857"/>
    <tableColumn id="25" xr3:uid="{E982A589-A68D-4579-A3DA-25427436F4A8}" name="09-Aug" dataDxfId="856"/>
    <tableColumn id="26" xr3:uid="{781248AA-D930-40BD-B6D4-3AA445A607E4}" name="22-Aug" dataDxfId="855"/>
    <tableColumn id="27" xr3:uid="{3899737F-6C21-40F2-98D5-F8177B807B28}" name="23-Aug" dataDxfId="854"/>
    <tableColumn id="28" xr3:uid="{A3007EA9-4C05-4EE1-8C28-F198932B6F5E}" name="05-Sep" dataDxfId="853"/>
    <tableColumn id="29" xr3:uid="{5DB0CB3C-35EE-4AFF-A663-143B2F310865}" name="06-Sep" dataDxfId="852"/>
    <tableColumn id="30" xr3:uid="{F160F80F-7BDE-40F1-A6CA-1EBB1E725B17}" name="19-Sep" dataDxfId="851"/>
    <tableColumn id="31" xr3:uid="{C93B87E2-94A4-4A33-9D28-7FF35916C4FF}" name="20-Sep" dataDxfId="850"/>
    <tableColumn id="32" xr3:uid="{9622625D-D1C3-4916-80DF-1D6F3816117A}" name="03-Oct" dataDxfId="849"/>
    <tableColumn id="33" xr3:uid="{625FCBE7-B290-40F4-82D3-DF94AE79E398}" name="04-Oct" dataDxfId="848"/>
    <tableColumn id="34" xr3:uid="{AF0DFD0B-9A3F-4B23-9275-B353AD08D46E}" name="17-Oct" dataDxfId="847"/>
    <tableColumn id="35" xr3:uid="{612195AA-7A9E-4A51-AC19-2DAA7D1343E9}" name="18-Oct" dataDxfId="846"/>
    <tableColumn id="36" xr3:uid="{9C269AE5-E33A-40BE-B051-D9A5B2AFB8C0}" name="31-Oct" dataDxfId="845"/>
    <tableColumn id="37" xr3:uid="{0EC05233-F8A3-4826-B463-0C145D2E09F4}" name="01-Nov" dataDxfId="844"/>
    <tableColumn id="38" xr3:uid="{8BC2A923-E0A9-4B63-9A1C-2A421C6E98A0}" name="07-Nov" dataDxfId="843"/>
    <tableColumn id="39" xr3:uid="{A57D6843-2AC9-4804-BE76-19225FE8FDD7}" name="08-Nov" dataDxfId="842"/>
    <tableColumn id="40" xr3:uid="{D71633AE-C104-4BDB-8710-2B243AF84216}" name="21-Nov" dataDxfId="841"/>
    <tableColumn id="41" xr3:uid="{89CCBDD7-E40D-4229-95CB-9A66F267C0F5}" name="22-Nov" dataDxfId="840"/>
    <tableColumn id="42" xr3:uid="{9438F717-CE79-4B51-9C79-B74521753C68}" name="12-Dec" dataDxfId="839"/>
    <tableColumn id="43" xr3:uid="{5665EDFA-BAE0-43C5-B1E8-79E5F00B11F4}" name="13-Dec" dataDxfId="838"/>
    <tableColumn id="44" xr3:uid="{F0E41E27-FA61-4C6C-B64F-2C8E7046E5CA}" name="Total" dataDxfId="837">
      <calculatedColumnFormula>SUM(Table24[[#This Row],[31-Jan]:[13-Dec]])</calculatedColumnFormula>
    </tableColumn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102B6BB-768D-44B6-8D88-A078CD8FD13D}" name="Table25" displayName="Table25" ref="A82:AT132" totalsRowShown="0" headerRowDxfId="836">
  <autoFilter ref="A82:AT132" xr:uid="{9102B6BB-768D-44B6-8D88-A078CD8FD13D}"/>
  <sortState xmlns:xlrd2="http://schemas.microsoft.com/office/spreadsheetml/2017/richdata2" ref="A83:AT132">
    <sortCondition descending="1" ref="AT83:AT132"/>
  </sortState>
  <tableColumns count="46">
    <tableColumn id="1" xr3:uid="{D6983150-F2EE-4E15-B092-19BBC7168FFE}" name="Lugar" dataDxfId="835"/>
    <tableColumn id="2" xr3:uid="{80A2F9F2-09A3-4307-9A3B-3D63F329B3D7}" name="Jinete" dataDxfId="834"/>
    <tableColumn id="3" xr3:uid="{E49CAA3F-8A37-46EA-95D8-D8955EABFF27}" name="Caballo" dataDxfId="833"/>
    <tableColumn id="4" xr3:uid="{4EA0872C-755A-458A-AED7-7324E664C96C}" name="Asoc." dataDxfId="832"/>
    <tableColumn id="5" xr3:uid="{46D91498-280D-4662-8CCE-AF37810D4B8A}" name="31-Jan" dataDxfId="831"/>
    <tableColumn id="6" xr3:uid="{7A780316-BBA1-4570-9208-E1A6CE13196D}" name="01-Feb" dataDxfId="830"/>
    <tableColumn id="7" xr3:uid="{2DC7FB93-EF71-4B4B-8710-36C770F9CFAF}" name="14-Feb" dataDxfId="829"/>
    <tableColumn id="8" xr3:uid="{552E48B6-167D-4424-874F-A1F292195318}" name="15-Feb" dataDxfId="828"/>
    <tableColumn id="45" xr3:uid="{D588F772-4D09-4D60-89A5-5A65C19CBAA5}" name="28-Feb" dataDxfId="827"/>
    <tableColumn id="46" xr3:uid="{0BE4D4B9-50D7-4BC1-9EAD-704D4C81CEEE}" name="01-Mar" dataDxfId="826"/>
    <tableColumn id="9" xr3:uid="{DAA23EED-5554-4607-884B-D22CB62ED75C}" name="07-Mar" dataDxfId="825"/>
    <tableColumn id="10" xr3:uid="{C21144AE-D97F-4F85-B72A-3905CF7905B2}" name="08-Mar" dataDxfId="824"/>
    <tableColumn id="11" xr3:uid="{3773D6D0-3FA3-4C50-87B5-D9BF00BE28C9}" name="18-Mar" dataDxfId="823"/>
    <tableColumn id="12" xr3:uid="{F5548AF8-5C7F-4124-ADC1-D660418BCE99}" name="19-Mar" dataDxfId="822"/>
    <tableColumn id="13" xr3:uid="{C73769AB-3364-4C3A-9D5D-B5DB354AB0AE}" name="21-Mar" dataDxfId="821"/>
    <tableColumn id="14" xr3:uid="{CAD01085-F020-4C13-B3D2-11982143C5FE}" name="18-Apr" dataDxfId="820"/>
    <tableColumn id="15" xr3:uid="{F2650A1C-B119-4E37-9D34-C96F830DCFF8}" name="19-Apr" dataDxfId="819"/>
    <tableColumn id="16" xr3:uid="{37B2990F-B540-429F-BFC4-DF487A731AFC}" name="09-May" dataDxfId="818"/>
    <tableColumn id="17" xr3:uid="{4D948C6F-4877-4798-96B2-486171297085}" name="10-May" dataDxfId="817"/>
    <tableColumn id="18" xr3:uid="{94A32E93-0805-4816-A0BC-E78F600AAAFC}" name="23-May" dataDxfId="816"/>
    <tableColumn id="19" xr3:uid="{1093EF0C-3326-4BC0-82D1-5BC4A3F46BD4}" name="24-May" dataDxfId="815"/>
    <tableColumn id="20" xr3:uid="{5426EF39-D555-424A-AE10-47E35993865F}" name="06-Jun" dataDxfId="814"/>
    <tableColumn id="21" xr3:uid="{29575467-EFAA-47E7-8D12-0DDEA34ABC67}" name="07-Jun" dataDxfId="813"/>
    <tableColumn id="22" xr3:uid="{145B9921-F6B5-4947-9051-1651EBCC0431}" name="20-Jun" dataDxfId="812"/>
    <tableColumn id="23" xr3:uid="{2810F000-889A-439C-AC3D-3600FA59D034}" name="21-Jun" dataDxfId="811"/>
    <tableColumn id="24" xr3:uid="{E8C4B168-AAB7-4580-BEA5-426CF19EF10E}" name="08-Aug" dataDxfId="810"/>
    <tableColumn id="25" xr3:uid="{4B039567-8D07-47D0-BAFF-C5A5F2AC0679}" name="09-Aug" dataDxfId="809"/>
    <tableColumn id="26" xr3:uid="{3A092AC5-6573-47EB-8FBC-1A77FFA8E7E3}" name="22-Aug" dataDxfId="808"/>
    <tableColumn id="27" xr3:uid="{5E2AA63C-1A02-4B32-8821-B8D673CA9BC6}" name="23-Aug" dataDxfId="807"/>
    <tableColumn id="28" xr3:uid="{E2B3951E-7234-475F-AF77-294D56B8DA8E}" name="05-Sep" dataDxfId="806"/>
    <tableColumn id="29" xr3:uid="{452E226F-50DA-47EF-92F9-F31D2595A95F}" name="06-Sep" dataDxfId="805"/>
    <tableColumn id="30" xr3:uid="{51D63943-6937-4EBD-A124-F544D7F78440}" name="19-Sep" dataDxfId="804"/>
    <tableColumn id="31" xr3:uid="{244D442D-1193-4023-AA02-03DD5A827A38}" name="20-Sep" dataDxfId="803"/>
    <tableColumn id="32" xr3:uid="{EA7FBA70-677B-4AED-B65B-4E7E887DC907}" name="03-Oct" dataDxfId="802"/>
    <tableColumn id="33" xr3:uid="{7963B672-B20A-4165-8294-339F9040DB43}" name="04-Oct" dataDxfId="801"/>
    <tableColumn id="34" xr3:uid="{769F99F5-F500-4442-9A37-03A61B38864B}" name="17-Oct" dataDxfId="800"/>
    <tableColumn id="35" xr3:uid="{B25228D8-2343-4142-A7E1-F1706798DE11}" name="18-Oct" dataDxfId="799"/>
    <tableColumn id="36" xr3:uid="{75B4CE41-5BA8-48CE-9918-B81A7E81A9FB}" name="31-Oct" dataDxfId="798"/>
    <tableColumn id="37" xr3:uid="{6A47E040-E240-4288-A1F3-D510E128C12D}" name="01-Nov" dataDxfId="797"/>
    <tableColumn id="38" xr3:uid="{224A8005-D49D-4BFB-B483-6487418B87AC}" name="07-Nov" dataDxfId="796"/>
    <tableColumn id="39" xr3:uid="{3CD5EE6D-21B5-4163-B11C-D59633440F2C}" name="08-Nov" dataDxfId="795"/>
    <tableColumn id="40" xr3:uid="{86E84164-D985-4AD7-958D-58305A5BBA0E}" name="21-Nov" dataDxfId="794"/>
    <tableColumn id="41" xr3:uid="{28DAFB8C-AE93-4B27-A99C-0FCF5492EB0C}" name="22-Nov" dataDxfId="793"/>
    <tableColumn id="42" xr3:uid="{25BC3F60-4FEB-445D-9BD8-10CEAEDD6B12}" name="12-Dec" dataDxfId="792"/>
    <tableColumn id="43" xr3:uid="{4288905C-C4B9-4C82-84B4-1CEB2B1DFE09}" name="13-Dec" dataDxfId="791"/>
    <tableColumn id="44" xr3:uid="{B3B42525-BADF-4AC2-ABE1-C04BF8DE72A8}" name="Total" dataDxfId="790">
      <calculatedColumnFormula>SUM(Table25[[#This Row],[31-Jan]:[13-Dec]])</calculatedColumnFormula>
    </tableColumn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3FD34FE-F050-4093-9B81-5760B63424EF}" name="Table27" displayName="Table27" ref="A135:AT139" totalsRowShown="0" headerRowDxfId="789" dataDxfId="788">
  <autoFilter ref="A135:AT139" xr:uid="{C3FD34FE-F050-4093-9B81-5760B63424EF}"/>
  <sortState xmlns:xlrd2="http://schemas.microsoft.com/office/spreadsheetml/2017/richdata2" ref="A136:AT139">
    <sortCondition descending="1" ref="AT136:AT139"/>
  </sortState>
  <tableColumns count="46">
    <tableColumn id="1" xr3:uid="{BA688E75-7C86-406D-919D-3EFBF065453A}" name="Lugar" dataDxfId="787"/>
    <tableColumn id="2" xr3:uid="{1F8BDA0D-1932-4B17-988D-4EE4246386DE}" name="Jinete" dataDxfId="786"/>
    <tableColumn id="3" xr3:uid="{FD933511-CD30-4FD2-BAE2-21B164035B30}" name="Caballo" dataDxfId="785"/>
    <tableColumn id="4" xr3:uid="{6913B7FB-8B4C-4DC3-9D9C-C596FB28F9E2}" name="Asoc." dataDxfId="784"/>
    <tableColumn id="5" xr3:uid="{9402C185-3F7F-4F98-9DFE-8E4C44275062}" name="31-Jan" dataDxfId="783"/>
    <tableColumn id="6" xr3:uid="{20C9ECD2-66F4-4547-8C29-CBA67B552463}" name="01-Feb" dataDxfId="782"/>
    <tableColumn id="7" xr3:uid="{2780D89E-5C13-44FD-BAF3-E74153F85A95}" name="14-Feb" dataDxfId="781"/>
    <tableColumn id="8" xr3:uid="{AE67EED2-0CB6-425F-A992-8117C402A172}" name="15-Feb" dataDxfId="780"/>
    <tableColumn id="45" xr3:uid="{8473B98B-AE43-4827-BC81-F9F59D0D0498}" name="28-Feb" dataDxfId="779"/>
    <tableColumn id="46" xr3:uid="{89C38EE0-C02D-477A-ABA0-B170F2FF7CDC}" name="01-Mar" dataDxfId="778"/>
    <tableColumn id="9" xr3:uid="{1811CFD1-62ED-491D-85D1-72A965634E39}" name="07-Mar" dataDxfId="777"/>
    <tableColumn id="10" xr3:uid="{647C196C-B253-402E-BD28-4FC2BB65EF3E}" name="08-Mar" dataDxfId="776"/>
    <tableColumn id="11" xr3:uid="{8E369EE6-4939-4B92-87D4-E20F84EFE791}" name="18-Mar" dataDxfId="775"/>
    <tableColumn id="12" xr3:uid="{F6FBC121-76F0-4A38-AC1A-5B2CF7A7C958}" name="19-Mar" dataDxfId="774"/>
    <tableColumn id="13" xr3:uid="{7B772A19-383F-4FE0-B37C-D29EE427BD74}" name="21-Mar" dataDxfId="773"/>
    <tableColumn id="14" xr3:uid="{E1323522-3EDE-49FE-B844-86D7030F37FC}" name="18-Apr" dataDxfId="772"/>
    <tableColumn id="15" xr3:uid="{036A65F2-D4C4-44C5-A718-491B37DD7980}" name="19-Apr" dataDxfId="771"/>
    <tableColumn id="16" xr3:uid="{9E6A689B-54C0-4B59-AE11-B7AA475A9787}" name="09-May" dataDxfId="770"/>
    <tableColumn id="17" xr3:uid="{EA6D8853-D69A-4403-A9BC-FCCF418EE353}" name="10-May" dataDxfId="769"/>
    <tableColumn id="18" xr3:uid="{F1F4CE19-B5FF-48E4-B79B-EF7D38AA02C2}" name="23-May" dataDxfId="768"/>
    <tableColumn id="19" xr3:uid="{5E93BFC2-0C16-43FA-9978-F508610F22FE}" name="24-May" dataDxfId="767"/>
    <tableColumn id="20" xr3:uid="{0BCEB035-7CED-4D0F-AE21-A56EB8121105}" name="06-Jun" dataDxfId="766"/>
    <tableColumn id="21" xr3:uid="{7ADBA41D-7859-4847-B94B-785B60F5E5AA}" name="07-Jun" dataDxfId="765"/>
    <tableColumn id="22" xr3:uid="{2D4D0965-B7E3-4645-8CF8-1B52C40A50E3}" name="20-Jun" dataDxfId="764"/>
    <tableColumn id="23" xr3:uid="{A7D03E4A-FD65-475E-B20F-43F3104AA1F6}" name="21-Jun" dataDxfId="763"/>
    <tableColumn id="24" xr3:uid="{FE365A62-09F3-4FF7-A09C-92A3353BB6A9}" name="08-Aug" dataDxfId="762"/>
    <tableColumn id="25" xr3:uid="{DE7D0F34-BA33-4BC1-8389-64E25BBC9EC0}" name="09-Aug" dataDxfId="761"/>
    <tableColumn id="26" xr3:uid="{DF0E6C99-EEF3-42D8-AFB0-DA2F49C91F03}" name="22-Aug" dataDxfId="760"/>
    <tableColumn id="27" xr3:uid="{D40DBA99-647D-48E4-9FE8-13295A613FF1}" name="23-Aug" dataDxfId="759"/>
    <tableColumn id="28" xr3:uid="{0F17AC17-3395-4D23-BFE9-FBBC78571F03}" name="05-Sep" dataDxfId="758"/>
    <tableColumn id="29" xr3:uid="{36E39DCE-DC9E-4B86-A838-10B2624164E2}" name="06-Sep" dataDxfId="757"/>
    <tableColumn id="30" xr3:uid="{685F012C-8CA3-4536-BF1A-A4DDBC3D06F2}" name="19-Sep" dataDxfId="756"/>
    <tableColumn id="31" xr3:uid="{86B17F2E-39CD-4DDD-ABE4-0105AF792825}" name="20-Sep" dataDxfId="755"/>
    <tableColumn id="32" xr3:uid="{7244833A-7F10-4126-A0F0-59D1E7D62F21}" name="03-Oct" dataDxfId="754"/>
    <tableColumn id="33" xr3:uid="{38FEAE75-F57E-41C7-9D76-C1E9380742D8}" name="04-Oct" dataDxfId="753"/>
    <tableColumn id="34" xr3:uid="{AE32C9D1-1EA5-4114-8376-F76A678289E5}" name="17-Oct" dataDxfId="752"/>
    <tableColumn id="35" xr3:uid="{8DF9A0F1-1BBB-40AA-A291-69390F33EC87}" name="18-Oct" dataDxfId="751"/>
    <tableColumn id="36" xr3:uid="{71555369-CCED-4D09-B3BF-63ECDACE06E0}" name="31-Oct" dataDxfId="750"/>
    <tableColumn id="37" xr3:uid="{426848C2-FD6F-441A-92A6-C42AA3BD8837}" name="01-Nov" dataDxfId="749"/>
    <tableColumn id="38" xr3:uid="{F2DA8546-F29B-4629-A949-B1FA89CC28C0}" name="07-Nov" dataDxfId="748"/>
    <tableColumn id="39" xr3:uid="{DF245D63-38D2-4DE3-BE1C-5460E1FD7DE8}" name="08-Nov" dataDxfId="747"/>
    <tableColumn id="40" xr3:uid="{74B9FC67-5918-4E6C-9D4E-757E1211C04C}" name="21-Nov" dataDxfId="746"/>
    <tableColumn id="41" xr3:uid="{9FBB66C1-F2E7-4BCB-A733-82E6ED6F4C7E}" name="22-Nov" dataDxfId="745"/>
    <tableColumn id="42" xr3:uid="{22C2DEED-B8A4-4C42-B602-CD3B7475647C}" name="12-Dec" dataDxfId="744"/>
    <tableColumn id="43" xr3:uid="{5BCF85FE-2F2A-4D07-AB41-F7EEB59AEF7C}" name="13-Dec" dataDxfId="743"/>
    <tableColumn id="44" xr3:uid="{9C0A94A4-2EB4-48F8-86D3-D916951DB06C}" name="Total" dataDxfId="742">
      <calculatedColumnFormula>SUM(Table27[[#This Row],[31-Jan]:[13-Dec]])</calculatedColumnFormula>
    </tableColumn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8607E92-609B-40C2-9222-BCC9D52C7F84}" name="Table28" displayName="Table28" ref="A146:AT189" totalsRowShown="0" headerRowDxfId="741">
  <autoFilter ref="A146:AT189" xr:uid="{98607E92-609B-40C2-9222-BCC9D52C7F84}"/>
  <sortState xmlns:xlrd2="http://schemas.microsoft.com/office/spreadsheetml/2017/richdata2" ref="A147:AT189">
    <sortCondition descending="1" ref="AT147:AT189"/>
  </sortState>
  <tableColumns count="46">
    <tableColumn id="1" xr3:uid="{165D1FB8-D4C9-4DD1-9508-049B0CA461DE}" name="Lugar" dataDxfId="740"/>
    <tableColumn id="2" xr3:uid="{F0C5871F-DE1E-496D-AC1B-C0023FB294E6}" name="Jinete" dataDxfId="739"/>
    <tableColumn id="3" xr3:uid="{5AD1BCBC-C091-499D-84A5-8608DE5D769D}" name="Caballo" dataDxfId="738"/>
    <tableColumn id="4" xr3:uid="{1DD98AB0-05E8-425B-B48C-4FD402ECE24A}" name="Asoc." dataDxfId="737"/>
    <tableColumn id="5" xr3:uid="{12D09C31-32F9-457E-82B7-72B2579DF4C9}" name="31-Jan" dataDxfId="736"/>
    <tableColumn id="6" xr3:uid="{7C3ACB73-46DD-401E-AE4D-0ED523AB9A9E}" name="01-Feb" dataDxfId="735"/>
    <tableColumn id="7" xr3:uid="{BDF8B143-EAC5-4E07-A4D0-4BAC40DEF4EA}" name="14-Feb" dataDxfId="734"/>
    <tableColumn id="8" xr3:uid="{8377F634-D61C-4474-8FD6-2AA6349CC5E6}" name="15-Feb" dataDxfId="733"/>
    <tableColumn id="45" xr3:uid="{8419E7BF-55EF-431D-88D4-49C58CE52274}" name="28-Feb" dataDxfId="732"/>
    <tableColumn id="46" xr3:uid="{85A2D23E-01BB-4279-A363-BD8E8DA4081B}" name="01-Mar" dataDxfId="731"/>
    <tableColumn id="9" xr3:uid="{9AA55E50-4594-4B2B-B238-1A0EC4551BA1}" name="07-Mar" dataDxfId="730"/>
    <tableColumn id="10" xr3:uid="{80138353-979D-4897-B58A-63325C47A319}" name="08-Mar" dataDxfId="729"/>
    <tableColumn id="11" xr3:uid="{5DFA52F0-EBC4-4FEB-BC57-CC31C4AFE875}" name="18-Mar" dataDxfId="728"/>
    <tableColumn id="12" xr3:uid="{CD76A8DB-0495-4ECE-9C34-8F19C91ED999}" name="19-Mar" dataDxfId="727"/>
    <tableColumn id="13" xr3:uid="{4EB9543A-CDA7-4580-B924-7B6DF1002938}" name="21-Mar" dataDxfId="726"/>
    <tableColumn id="14" xr3:uid="{90ADFC31-6C02-4002-A50F-7BB3CA7A9EF9}" name="18-Apr" dataDxfId="725"/>
    <tableColumn id="15" xr3:uid="{87D0821F-577C-4A28-AAD5-314FB9C47DE0}" name="19-Apr" dataDxfId="724"/>
    <tableColumn id="16" xr3:uid="{901571EB-F7BC-49C8-AA02-D9C53A5C7482}" name="09-May" dataDxfId="723"/>
    <tableColumn id="17" xr3:uid="{B851D251-3CED-4303-84C8-1F6F3013F9E5}" name="10-May" dataDxfId="722"/>
    <tableColumn id="18" xr3:uid="{24509AA9-A84E-46D2-BEFE-42D8AE05DCCB}" name="23-May" dataDxfId="721"/>
    <tableColumn id="19" xr3:uid="{BC4AC803-3BB1-4D95-A796-18E72EDB922D}" name="24-May" dataDxfId="720"/>
    <tableColumn id="20" xr3:uid="{FAE3DEBC-7EEB-42C5-928C-1CCE64B15714}" name="06-Jun" dataDxfId="719"/>
    <tableColumn id="21" xr3:uid="{65FEB0C5-1B17-4263-A0E5-FE040754348A}" name="07-Jun" dataDxfId="718"/>
    <tableColumn id="22" xr3:uid="{63ECE128-EFE4-45EF-B4E4-2060D215911C}" name="20-Jun" dataDxfId="717"/>
    <tableColumn id="23" xr3:uid="{5848D9F0-B441-4353-AF23-B57BE6FEC831}" name="21-Jun" dataDxfId="716"/>
    <tableColumn id="24" xr3:uid="{D487B459-BA77-4D1A-B37A-B58CFD620B87}" name="08-Aug" dataDxfId="715"/>
    <tableColumn id="25" xr3:uid="{CF03C94A-E1C7-4678-8388-D5A66E7F4DFD}" name="09-Aug" dataDxfId="714"/>
    <tableColumn id="26" xr3:uid="{594FF9B4-D551-45BC-8107-47807DCAAEEA}" name="22-Aug" dataDxfId="713"/>
    <tableColumn id="27" xr3:uid="{F11E34E4-3512-43A6-B4A5-76C5CD8FFB3A}" name="23-Aug" dataDxfId="712"/>
    <tableColumn id="28" xr3:uid="{A707F94B-5A12-437C-96F6-A1CD9A9A7FB9}" name="05-Sep" dataDxfId="711"/>
    <tableColumn id="29" xr3:uid="{FFC90A11-7CAD-4B33-AFF0-98F0D5EEC99F}" name="06-Sep" dataDxfId="710"/>
    <tableColumn id="30" xr3:uid="{E1D0D2F3-EDD3-4D4D-8731-C30A6577E011}" name="19-Sep" dataDxfId="709"/>
    <tableColumn id="31" xr3:uid="{F11ACEF3-C841-4182-8742-ACDC91E0757C}" name="20-Sep" dataDxfId="708"/>
    <tableColumn id="32" xr3:uid="{0B8ACF1A-0324-4C4B-A827-163D4D9FF040}" name="03-Oct" dataDxfId="707"/>
    <tableColumn id="33" xr3:uid="{201F9DD2-03DD-4B13-B86A-5662E97BDEE9}" name="04-Oct" dataDxfId="706"/>
    <tableColumn id="34" xr3:uid="{3A682233-BABF-47CD-B91E-359FE6A705BB}" name="17-Oct" dataDxfId="705"/>
    <tableColumn id="35" xr3:uid="{191FA438-BE44-4C81-9611-AAB5F1419C2A}" name="18-Oct" dataDxfId="704"/>
    <tableColumn id="36" xr3:uid="{D08801DE-FE22-4103-BC2E-968D09CE5F98}" name="31-Oct" dataDxfId="703"/>
    <tableColumn id="37" xr3:uid="{5B783791-AF11-4DD9-ABF7-A0045D2964F0}" name="01-Nov" dataDxfId="702"/>
    <tableColumn id="38" xr3:uid="{8F7EB800-547B-43E1-B6C0-59863EB660DA}" name="07-Nov" dataDxfId="701"/>
    <tableColumn id="39" xr3:uid="{784073B8-0655-4ED0-8346-8D93510C7823}" name="08-Nov" dataDxfId="700"/>
    <tableColumn id="40" xr3:uid="{7BFC2909-81E5-49A3-9086-FC05CB7B44BB}" name="21-Nov" dataDxfId="699"/>
    <tableColumn id="41" xr3:uid="{20178EAC-C42A-45F7-9105-4E5022EEFF59}" name="22-Nov" dataDxfId="698"/>
    <tableColumn id="42" xr3:uid="{C2EFAEFE-502D-4525-A047-AD2C5A15B91A}" name="12-Dec" dataDxfId="697"/>
    <tableColumn id="43" xr3:uid="{B937875C-CCB6-4FF7-8B5E-19F16B12F0CA}" name="13-Dec" dataDxfId="696"/>
    <tableColumn id="44" xr3:uid="{DC367011-FC57-4D2A-A6C9-408F0CC90BB6}" name="Total" dataDxfId="695">
      <calculatedColumnFormula>SUM(Table28[[#This Row],[31-Jan]:[13-Dec]])</calculatedColumnFormula>
    </tableColumn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BA7668D-5D51-4593-8938-21F502603760}" name="Table29" displayName="Table29" ref="A192:AT193" totalsRowShown="0" headerRowDxfId="694">
  <autoFilter ref="A192:AT193" xr:uid="{CBA7668D-5D51-4593-8938-21F502603760}"/>
  <tableColumns count="46">
    <tableColumn id="1" xr3:uid="{791659DA-D439-4E08-B0C8-2D8384E1FEA7}" name="Lugar" dataDxfId="693"/>
    <tableColumn id="2" xr3:uid="{A026DE88-0A79-418F-88AC-3BC5776C1227}" name="Jinete" dataDxfId="692"/>
    <tableColumn id="3" xr3:uid="{F418547A-7E86-4D8B-A658-13F3CB515BFF}" name="Caballo" dataDxfId="691"/>
    <tableColumn id="4" xr3:uid="{A4048AE7-2055-4703-B80F-3FA7BAD22571}" name="Asoc." dataDxfId="690"/>
    <tableColumn id="5" xr3:uid="{43EE7120-4013-4F69-8790-139E40C573CC}" name="31-Jan" dataDxfId="689"/>
    <tableColumn id="6" xr3:uid="{53E6155E-C851-4969-99B4-7ADEE6683E96}" name="01-Feb" dataDxfId="688"/>
    <tableColumn id="7" xr3:uid="{CD413EE1-4CFE-459E-A81B-3CEF70503146}" name="14-Feb" dataDxfId="687"/>
    <tableColumn id="8" xr3:uid="{9E701D6F-B55B-4DAB-B1CC-4439BBB48B77}" name="15-Feb" dataDxfId="686"/>
    <tableColumn id="45" xr3:uid="{6C09B448-989F-401E-8E14-52CE73A09F1E}" name="28-Feb" dataDxfId="685"/>
    <tableColumn id="46" xr3:uid="{4E58C7C2-1CB7-4611-A346-4AE0ABF61CCF}" name="01-Mar" dataDxfId="684"/>
    <tableColumn id="9" xr3:uid="{905A645F-2846-4F5B-ACD1-6F9C92B9EB4F}" name="07-Mar" dataDxfId="683"/>
    <tableColumn id="10" xr3:uid="{209ECA49-0A76-447B-AB37-FB65B662A05F}" name="08-Mar" dataDxfId="682"/>
    <tableColumn id="11" xr3:uid="{F4072B59-03BD-455B-87FA-0B7BE38CDFFA}" name="18-Mar" dataDxfId="681"/>
    <tableColumn id="12" xr3:uid="{3B1293D9-77E6-4B17-9FF3-E8D8B5243E4F}" name="19-Mar" dataDxfId="680"/>
    <tableColumn id="13" xr3:uid="{1A2F76E7-5D2D-44E6-8BB4-5325817B6E71}" name="21-Mar" dataDxfId="679"/>
    <tableColumn id="14" xr3:uid="{23AC2329-9C32-4FAE-8F67-3C7649C024D1}" name="18-Apr" dataDxfId="678"/>
    <tableColumn id="15" xr3:uid="{DF1A54A2-F71C-4764-ACEA-9877C85783FF}" name="19-Apr" dataDxfId="677"/>
    <tableColumn id="16" xr3:uid="{CA74D006-8691-4F77-B2B4-66A6A72CDC88}" name="09-May" dataDxfId="676"/>
    <tableColumn id="17" xr3:uid="{49A74127-E230-41B1-AA36-6F0CB596D0B9}" name="10-May" dataDxfId="675"/>
    <tableColumn id="18" xr3:uid="{6D6DD3F4-E629-47DF-BECC-99E2C9A60D2C}" name="23-May" dataDxfId="674"/>
    <tableColumn id="19" xr3:uid="{1CE5768B-0937-449F-8308-BD73BCB56F22}" name="24-May" dataDxfId="673"/>
    <tableColumn id="20" xr3:uid="{45A9C6AC-7185-46B3-BF5D-FA0B3E60C9AA}" name="06-Jun" dataDxfId="672"/>
    <tableColumn id="21" xr3:uid="{767E6F04-B479-4703-9544-40954B4DF285}" name="07-Jun" dataDxfId="671"/>
    <tableColumn id="22" xr3:uid="{A12D8473-6F89-4A1D-9EFA-063A4C93EB9D}" name="20-Jun" dataDxfId="670"/>
    <tableColumn id="23" xr3:uid="{9746E99F-407F-417B-847F-CE0AE7926352}" name="21-Jun" dataDxfId="669"/>
    <tableColumn id="24" xr3:uid="{8DDB6992-057F-4549-A246-08C26A56C76E}" name="08-Aug" dataDxfId="668"/>
    <tableColumn id="25" xr3:uid="{D1D531B3-1858-40BF-A603-C53A1EF19B4A}" name="09-Aug" dataDxfId="667"/>
    <tableColumn id="26" xr3:uid="{E8571897-F4A4-4DE9-9EB4-055B4700B38D}" name="22-Aug" dataDxfId="666"/>
    <tableColumn id="27" xr3:uid="{F19DF266-CC65-4A6F-857E-CB68DA48C762}" name="23-Aug" dataDxfId="665"/>
    <tableColumn id="28" xr3:uid="{1144BB85-8B19-493F-9BB3-F6F53A71E10F}" name="05-Sep" dataDxfId="664"/>
    <tableColumn id="29" xr3:uid="{C1E64D6C-85A2-4DB6-AA9D-CAB79B3A5990}" name="06-Sep" dataDxfId="663"/>
    <tableColumn id="30" xr3:uid="{EB7A804A-6085-46EB-8172-1DEB37048E05}" name="19-Sep" dataDxfId="662"/>
    <tableColumn id="31" xr3:uid="{7B999803-3100-4D6C-9929-9B127CAC1ABB}" name="20-Sep" dataDxfId="661"/>
    <tableColumn id="32" xr3:uid="{828491B2-2C8A-42F4-B3C2-61F40FDC53E8}" name="03-Oct" dataDxfId="660"/>
    <tableColumn id="33" xr3:uid="{6ACD25D4-9346-4AB0-9BD3-3D9F7BA5D359}" name="04-Oct" dataDxfId="659"/>
    <tableColumn id="34" xr3:uid="{3CAEB7F9-1279-4109-AA0E-18644939FBBF}" name="17-Oct" dataDxfId="658"/>
    <tableColumn id="35" xr3:uid="{53756732-4346-4739-8782-D248D09BF3FC}" name="18-Oct" dataDxfId="657"/>
    <tableColumn id="36" xr3:uid="{0D18FC26-1A91-4C2C-80DB-149A0A894481}" name="31-Oct" dataDxfId="656"/>
    <tableColumn id="37" xr3:uid="{17C69188-F35D-474B-A572-7A5306E1D72A}" name="01-Nov" dataDxfId="655"/>
    <tableColumn id="38" xr3:uid="{E3B6F880-0245-439B-841A-B163D303D586}" name="07-Nov" dataDxfId="654"/>
    <tableColumn id="39" xr3:uid="{B155A996-D0D7-4BEA-9215-F4EBCB8E576A}" name="08-Nov" dataDxfId="653"/>
    <tableColumn id="40" xr3:uid="{C70860E4-551E-462E-BECE-2094CF5DDB21}" name="21-Nov" dataDxfId="652"/>
    <tableColumn id="41" xr3:uid="{8810F618-945E-4838-87F4-CC07B4870629}" name="22-Nov" dataDxfId="651"/>
    <tableColumn id="42" xr3:uid="{98E47EFE-B103-438B-8366-9820A0EAB2AB}" name="12-Dec" dataDxfId="650"/>
    <tableColumn id="43" xr3:uid="{5CF2C5A0-6E86-4021-9F2E-4EA90CC1A318}" name="13-Dec" dataDxfId="649"/>
    <tableColumn id="44" xr3:uid="{690B96C6-050B-4179-8A3E-259A24569B71}" name="Total" dataDxfId="648">
      <calculatedColumnFormula>SUM(Table29[[#This Row],[31-Jan]:[13-Dec]])</calculatedColumnFormula>
    </tableColumn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93C08546-07C6-49CB-B4B3-0E64E19E516D}" name="Table30" displayName="Table30" ref="A196:AT198" totalsRowShown="0" headerRowDxfId="647">
  <autoFilter ref="A196:AT198" xr:uid="{93C08546-07C6-49CB-B4B3-0E64E19E516D}"/>
  <tableColumns count="46">
    <tableColumn id="1" xr3:uid="{B5546AA8-A35F-49AA-AED8-273F98481969}" name="Lugar" dataDxfId="646"/>
    <tableColumn id="2" xr3:uid="{1708CAE6-4C90-4B59-A3E3-391E7D0351BF}" name="Jinete" dataDxfId="645"/>
    <tableColumn id="3" xr3:uid="{77601C50-DEFE-48B0-A2D0-FA10A77C381F}" name="Caballo" dataDxfId="644"/>
    <tableColumn id="4" xr3:uid="{6F031927-1382-4501-B507-41B91D8541F1}" name="Asoc." dataDxfId="643"/>
    <tableColumn id="5" xr3:uid="{79BE547D-DD6F-4610-876B-03E40BB48B3E}" name="31-Jan" dataDxfId="642"/>
    <tableColumn id="6" xr3:uid="{9E71D349-0321-4DFA-A906-CC01A367CB70}" name="01-Feb" dataDxfId="641"/>
    <tableColumn id="7" xr3:uid="{C9352E65-B6B6-456C-B82B-CBC990E564C1}" name="14-Feb" dataDxfId="640"/>
    <tableColumn id="8" xr3:uid="{2B239260-C1E6-4447-9E9F-D36F9DEC2364}" name="15-Feb" dataDxfId="639"/>
    <tableColumn id="45" xr3:uid="{180D9868-5314-475E-AE54-7729D6804C63}" name="28-Feb" dataDxfId="638"/>
    <tableColumn id="46" xr3:uid="{00F461A6-5089-4472-973D-1AD839915FAE}" name="01-Mar" dataDxfId="637"/>
    <tableColumn id="9" xr3:uid="{48402D13-9409-4BEE-BFB3-942B507A577D}" name="07-Mar" dataDxfId="636"/>
    <tableColumn id="10" xr3:uid="{10D5663B-F487-4856-8491-230D6FC38002}" name="08-Mar" dataDxfId="635"/>
    <tableColumn id="11" xr3:uid="{55CAFD0E-3C1B-4497-8BFE-46A4240AD082}" name="18-Mar" dataDxfId="634"/>
    <tableColumn id="12" xr3:uid="{17501B6F-D04D-4A86-A99B-EFAABE34A54E}" name="19-Mar" dataDxfId="633"/>
    <tableColumn id="13" xr3:uid="{83EF73CC-9121-474C-A93B-3409864334C9}" name="21-Mar" dataDxfId="632"/>
    <tableColumn id="14" xr3:uid="{5474244E-A401-44A3-B132-0A8F637B97AB}" name="18-Apr" dataDxfId="631"/>
    <tableColumn id="15" xr3:uid="{F106B7E8-0873-480E-AD6E-0DB66B1F7D4A}" name="19-Apr" dataDxfId="630"/>
    <tableColumn id="16" xr3:uid="{800C68F4-2BCB-48AE-8F01-D3D1F57477C7}" name="09-May" dataDxfId="629"/>
    <tableColumn id="17" xr3:uid="{C7944918-1763-4B79-9D5E-BCA06F54616A}" name="10-May" dataDxfId="628"/>
    <tableColumn id="18" xr3:uid="{4866AB83-28F1-4BEE-ABFA-3EA0ECAFE4C8}" name="23-May" dataDxfId="627"/>
    <tableColumn id="19" xr3:uid="{A90432D5-2C46-4270-96C1-EB89223A5E15}" name="24-May" dataDxfId="626"/>
    <tableColumn id="20" xr3:uid="{B0675734-EA7C-442D-BF6C-5D529F251FEC}" name="06-Jun" dataDxfId="625"/>
    <tableColumn id="21" xr3:uid="{00A69338-3452-4538-B6D8-F84FD4C26B59}" name="07-Jun" dataDxfId="624"/>
    <tableColumn id="22" xr3:uid="{94712A5F-E4E0-4598-8253-D9015AD05B5E}" name="20-Jun" dataDxfId="623"/>
    <tableColumn id="23" xr3:uid="{0E1AFA64-7969-41A0-91B7-A39A50891F65}" name="21-Jun" dataDxfId="622"/>
    <tableColumn id="24" xr3:uid="{631C85C2-6A2D-4E93-8B0F-5848F054EB9A}" name="08-Aug" dataDxfId="621"/>
    <tableColumn id="25" xr3:uid="{F99FDE15-8515-43C3-BD78-5710A5620B63}" name="09-Aug" dataDxfId="620"/>
    <tableColumn id="26" xr3:uid="{100C02CD-C120-4F75-AFCD-3CC1FD05F76F}" name="22-Aug" dataDxfId="619"/>
    <tableColumn id="27" xr3:uid="{A97945C9-48E2-4463-8107-EE5B7B45EE8D}" name="23-Aug" dataDxfId="618"/>
    <tableColumn id="28" xr3:uid="{9A032039-87E5-4419-9D88-76A0EDCC5104}" name="05-Sep" dataDxfId="617"/>
    <tableColumn id="29" xr3:uid="{A43E7659-0A2B-4C46-BE48-A25B8BBCA277}" name="06-Sep" dataDxfId="616"/>
    <tableColumn id="30" xr3:uid="{5B062366-9A48-48F3-A30A-FDD5254A7B26}" name="19-Sep" dataDxfId="615"/>
    <tableColumn id="31" xr3:uid="{4C04D7E5-0D72-46B3-AE60-8A4C090CA340}" name="20-Sep" dataDxfId="614"/>
    <tableColumn id="32" xr3:uid="{A1C7A0C8-2A39-4B4C-B4DE-23762DF8F120}" name="03-Oct" dataDxfId="613"/>
    <tableColumn id="33" xr3:uid="{EBAB4EA7-185F-4390-BE4F-EBF1D33EB7BF}" name="04-Oct" dataDxfId="612"/>
    <tableColumn id="34" xr3:uid="{EA4AA0D0-4B09-4AB2-91BA-277597850152}" name="17-Oct" dataDxfId="611"/>
    <tableColumn id="35" xr3:uid="{1E29B7DE-7E8E-4A16-BFA1-E52B092F07A5}" name="18-Oct" dataDxfId="610"/>
    <tableColumn id="36" xr3:uid="{4E87C0C6-C024-4B3B-AC0D-4F8755A08C98}" name="31-Oct" dataDxfId="609"/>
    <tableColumn id="37" xr3:uid="{CC54741C-A76F-4F70-8425-820EF1389023}" name="01-Nov" dataDxfId="608"/>
    <tableColumn id="38" xr3:uid="{E2FC45A4-EAE8-45C7-BE44-1D3232BF2A86}" name="07-Nov" dataDxfId="607"/>
    <tableColumn id="39" xr3:uid="{505F96A2-30C1-4DC5-8659-BCC98432EA64}" name="08-Nov" dataDxfId="606"/>
    <tableColumn id="40" xr3:uid="{A1CEB3F7-000B-430F-A935-8236254ABB01}" name="21-Nov" dataDxfId="605"/>
    <tableColumn id="41" xr3:uid="{E2989D07-F579-4778-B2A8-015A7056FA30}" name="22-Nov" dataDxfId="604"/>
    <tableColumn id="42" xr3:uid="{C1C2372D-B55A-45B8-8205-54B363580012}" name="12-Dec" dataDxfId="603"/>
    <tableColumn id="43" xr3:uid="{A92F5781-12BE-40A7-86E8-5EEDC710AD5B}" name="13-Dec" dataDxfId="602"/>
    <tableColumn id="44" xr3:uid="{25D55F19-F9D5-42A3-8F6A-9B60E2AE9E61}" name="Total" dataDxfId="601">
      <calculatedColumnFormula>SUM(Table30[[#This Row],[31-Jan]:[13-Dec]])</calculatedColumnFormula>
    </tableColumn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2B4BBD63-2D5B-46C5-B58C-95FB5D833357}" name="Table31" displayName="Table31" ref="A201:AT246" totalsRowShown="0" headerRowDxfId="600">
  <autoFilter ref="A201:AT246" xr:uid="{2B4BBD63-2D5B-46C5-B58C-95FB5D833357}"/>
  <sortState xmlns:xlrd2="http://schemas.microsoft.com/office/spreadsheetml/2017/richdata2" ref="A202:AT246">
    <sortCondition descending="1" ref="AT202:AT246"/>
  </sortState>
  <tableColumns count="46">
    <tableColumn id="1" xr3:uid="{08FCE2B8-7DFD-4D92-84D5-70833381B117}" name="Lugar" dataDxfId="599"/>
    <tableColumn id="2" xr3:uid="{09FE9FA0-DCBC-4718-8A88-B061E2816B07}" name="Jinete" dataDxfId="598"/>
    <tableColumn id="3" xr3:uid="{01316F0F-0F75-4956-BBBA-E8F54455758F}" name="Caballo" dataDxfId="597"/>
    <tableColumn id="4" xr3:uid="{EF230FBA-F6F2-4F71-A028-3141A1922E55}" name="Asoc." dataDxfId="596"/>
    <tableColumn id="5" xr3:uid="{B3DBA47E-5739-4BFF-A011-9228BD4DEBDA}" name="31-Jan" dataDxfId="595"/>
    <tableColumn id="6" xr3:uid="{2E18AD00-B589-4967-B797-D659B978A7B1}" name="01-Feb" dataDxfId="594"/>
    <tableColumn id="7" xr3:uid="{1CFA9BCA-9AAF-4308-89C4-D12A94798555}" name="14-Feb" dataDxfId="593"/>
    <tableColumn id="8" xr3:uid="{6073CC6D-7920-4B99-9EF6-DBC413A96AEC}" name="15-Feb" dataDxfId="592"/>
    <tableColumn id="45" xr3:uid="{D51573DF-0478-4D32-8D11-EC50B9D67451}" name="28-Feb" dataDxfId="591"/>
    <tableColumn id="46" xr3:uid="{E7E67C66-6855-4CD0-A96A-C68061629FAF}" name="01-Mar" dataDxfId="590"/>
    <tableColumn id="9" xr3:uid="{CB719F8C-D256-411B-9F83-D351481A275D}" name="07-Mar" dataDxfId="589"/>
    <tableColumn id="10" xr3:uid="{48F94118-5B5A-42C4-A9D8-00F1B8A91A1E}" name="08-Mar" dataDxfId="588"/>
    <tableColumn id="11" xr3:uid="{8C4C4AB3-AE75-403B-859E-B2A93A25BC11}" name="18-Mar" dataDxfId="587"/>
    <tableColumn id="12" xr3:uid="{DF3E760F-203B-4AFB-BD6E-BAFCA9E176F3}" name="19-Mar" dataDxfId="586"/>
    <tableColumn id="13" xr3:uid="{EB9626D1-DE86-47AA-9E02-69A14F900E94}" name="21-Mar" dataDxfId="585"/>
    <tableColumn id="14" xr3:uid="{37493775-8B5B-4EB8-A8F4-7BF2ECB3C70A}" name="18-Apr" dataDxfId="584"/>
    <tableColumn id="15" xr3:uid="{EE316152-7DAE-4DD2-A466-6B775AA1476C}" name="19-Apr" dataDxfId="583"/>
    <tableColumn id="16" xr3:uid="{2DDD8EE7-AC52-4BB6-A343-2A4E5C20ED19}" name="09-May" dataDxfId="582"/>
    <tableColumn id="17" xr3:uid="{9C1ABD69-485C-4F21-A10A-AACBF6DB2F58}" name="10-May" dataDxfId="581"/>
    <tableColumn id="18" xr3:uid="{323E20D4-3C2B-45A9-83D4-F49CBBB56254}" name="23-May" dataDxfId="580"/>
    <tableColumn id="19" xr3:uid="{ED1D6545-476A-4DE8-A769-4BD684AD969E}" name="24-May" dataDxfId="579"/>
    <tableColumn id="20" xr3:uid="{8C867751-F4BC-490F-90FB-5B497D483204}" name="06-Jun" dataDxfId="578"/>
    <tableColumn id="21" xr3:uid="{6FBA974D-4C55-4521-8505-D63E3883EB06}" name="07-Jun" dataDxfId="577"/>
    <tableColumn id="22" xr3:uid="{8CF97885-9F8A-4D70-A0AF-9185E66D2C5E}" name="20-Jun" dataDxfId="576"/>
    <tableColumn id="23" xr3:uid="{37A50D49-8262-4730-AE1B-FC28DECBCB02}" name="21-Jun" dataDxfId="575"/>
    <tableColumn id="24" xr3:uid="{9426A229-791C-49DB-99D4-B045D15E1682}" name="08-Aug" dataDxfId="574"/>
    <tableColumn id="25" xr3:uid="{08B57F79-DFA7-4AA1-BF04-9A03C5E02BAE}" name="09-Aug" dataDxfId="573"/>
    <tableColumn id="26" xr3:uid="{1439967D-69CF-48E2-B8D0-534E9931286E}" name="22-Aug" dataDxfId="572"/>
    <tableColumn id="27" xr3:uid="{413D75FC-F49D-4014-B8E0-F57C8CFBE1B7}" name="23-Aug" dataDxfId="571"/>
    <tableColumn id="28" xr3:uid="{327F8E74-57EE-4E76-BA20-FDAD9EF1E419}" name="05-Sep" dataDxfId="570"/>
    <tableColumn id="29" xr3:uid="{C93FD405-3A78-417A-B173-C17DB0F5F526}" name="06-Sep" dataDxfId="569"/>
    <tableColumn id="30" xr3:uid="{E10F0CF9-0AE5-41A2-94D8-32E03E698960}" name="19-Sep" dataDxfId="568"/>
    <tableColumn id="31" xr3:uid="{4C382808-BF76-48EC-AA23-06F6026DB131}" name="20-Sep" dataDxfId="567"/>
    <tableColumn id="32" xr3:uid="{212EB59C-EA24-4A97-B0D6-1528F838EB5A}" name="03-Oct" dataDxfId="566"/>
    <tableColumn id="33" xr3:uid="{5DE8BA00-C05D-40F7-9A18-B7EDCE52E48E}" name="04-Oct" dataDxfId="565"/>
    <tableColumn id="34" xr3:uid="{5B6BD7A1-FF21-4295-B972-28BA60016871}" name="17-Oct" dataDxfId="564"/>
    <tableColumn id="35" xr3:uid="{FBDA4CA5-A998-48C7-ACA6-5CAB57C68C16}" name="18-Oct" dataDxfId="563"/>
    <tableColumn id="36" xr3:uid="{107B56B5-B3E3-4DC0-8C50-B7069099D4B2}" name="31-Oct" dataDxfId="562"/>
    <tableColumn id="37" xr3:uid="{8E8C705D-C62F-4B3D-BD03-68016270C921}" name="01-Nov" dataDxfId="561"/>
    <tableColumn id="38" xr3:uid="{152E530D-50DA-44E7-BB24-BABC12A9A2DE}" name="07-Nov" dataDxfId="560"/>
    <tableColumn id="39" xr3:uid="{F9AF5752-AA5E-4961-A32F-F4F4923916B9}" name="08-Nov" dataDxfId="559"/>
    <tableColumn id="40" xr3:uid="{E0685EC8-F004-4320-AEA5-BB1DBB9F265D}" name="21-Nov" dataDxfId="558"/>
    <tableColumn id="41" xr3:uid="{3AE0A4AC-4247-47B6-B6E9-BFB0DD4F5DAE}" name="22-Nov" dataDxfId="557"/>
    <tableColumn id="42" xr3:uid="{3E413A98-67DB-49C8-916B-7DFFFC901BAB}" name="12-Dec" dataDxfId="556"/>
    <tableColumn id="43" xr3:uid="{4B208471-F26B-487C-8E1A-9ACB44467727}" name="13-Dec" dataDxfId="555"/>
    <tableColumn id="44" xr3:uid="{33E30F4A-605C-4185-BAC4-43D47A973BA1}" name="Total" dataDxfId="554">
      <calculatedColumnFormula>SUM(Table31[[#This Row],[31-Jan]:[13-Dec]])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6958-4CE3-403C-BE2C-0E1EF57FAA36}">
  <dimension ref="A1:AT356"/>
  <sheetViews>
    <sheetView tabSelected="1" topLeftCell="C1" zoomScale="75" zoomScaleNormal="75" workbookViewId="0">
      <selection activeCell="AA2" sqref="AA1:AT1048576"/>
    </sheetView>
  </sheetViews>
  <sheetFormatPr defaultRowHeight="14.25" x14ac:dyDescent="0.45"/>
  <cols>
    <col min="1" max="1" width="9.06640625" style="28"/>
    <col min="2" max="2" width="21.796875" customWidth="1"/>
    <col min="3" max="3" width="15.06640625" customWidth="1"/>
    <col min="5" max="13" width="9.796875" customWidth="1"/>
    <col min="14" max="17" width="10.796875" customWidth="1"/>
    <col min="18" max="21" width="8.73046875" customWidth="1"/>
    <col min="22" max="23" width="8.19921875" customWidth="1"/>
    <col min="24" max="27" width="8.46484375" customWidth="1"/>
    <col min="28" max="32" width="8.59765625" customWidth="1"/>
    <col min="33" max="33" width="10.53125" customWidth="1"/>
    <col min="34" max="34" width="10.6640625" customWidth="1"/>
    <col min="35" max="35" width="10.53125" customWidth="1"/>
    <col min="36" max="36" width="10.46484375" customWidth="1"/>
    <col min="37" max="37" width="9.46484375" customWidth="1"/>
    <col min="38" max="38" width="10.59765625" customWidth="1"/>
    <col min="39" max="39" width="10.73046875" customWidth="1"/>
    <col min="40" max="42" width="10.53125" customWidth="1"/>
    <col min="43" max="43" width="10.3984375" customWidth="1"/>
    <col min="44" max="45" width="9.06640625" customWidth="1"/>
  </cols>
  <sheetData>
    <row r="1" spans="1:46" ht="29.25" x14ac:dyDescent="0.9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24"/>
      <c r="AT1" s="24"/>
    </row>
    <row r="3" spans="1:46" ht="23.25" x14ac:dyDescent="0.7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16"/>
      <c r="AS3" s="16"/>
      <c r="AT3" s="16"/>
    </row>
    <row r="4" spans="1:46" x14ac:dyDescent="0.45">
      <c r="A4" s="26" t="s">
        <v>176</v>
      </c>
      <c r="B4" s="1" t="s">
        <v>21</v>
      </c>
      <c r="C4" s="1" t="s">
        <v>22</v>
      </c>
      <c r="D4" s="23" t="s">
        <v>23</v>
      </c>
      <c r="E4" s="4" t="s">
        <v>81</v>
      </c>
      <c r="F4" s="4" t="s">
        <v>82</v>
      </c>
      <c r="G4" s="4" t="s">
        <v>83</v>
      </c>
      <c r="H4" s="4" t="s">
        <v>84</v>
      </c>
      <c r="I4" s="4" t="s">
        <v>216</v>
      </c>
      <c r="J4" s="4" t="s">
        <v>217</v>
      </c>
      <c r="K4" s="4" t="s">
        <v>85</v>
      </c>
      <c r="L4" s="4" t="s">
        <v>86</v>
      </c>
      <c r="M4" s="4" t="s">
        <v>177</v>
      </c>
      <c r="N4" s="4" t="s">
        <v>178</v>
      </c>
      <c r="O4" s="4" t="s">
        <v>179</v>
      </c>
      <c r="P4" s="4" t="s">
        <v>87</v>
      </c>
      <c r="Q4" s="4" t="s">
        <v>88</v>
      </c>
      <c r="R4" s="4" t="s">
        <v>89</v>
      </c>
      <c r="S4" s="4" t="s">
        <v>90</v>
      </c>
      <c r="T4" s="4" t="s">
        <v>91</v>
      </c>
      <c r="U4" s="4" t="s">
        <v>92</v>
      </c>
      <c r="V4" s="4" t="s">
        <v>93</v>
      </c>
      <c r="W4" s="4" t="s">
        <v>94</v>
      </c>
      <c r="X4" s="4" t="s">
        <v>95</v>
      </c>
      <c r="Y4" s="4" t="s">
        <v>96</v>
      </c>
      <c r="Z4" s="4" t="s">
        <v>97</v>
      </c>
      <c r="AA4" s="4" t="s">
        <v>98</v>
      </c>
      <c r="AB4" s="4" t="s">
        <v>99</v>
      </c>
      <c r="AC4" s="4" t="s">
        <v>100</v>
      </c>
      <c r="AD4" s="4" t="s">
        <v>101</v>
      </c>
      <c r="AE4" s="4" t="s">
        <v>102</v>
      </c>
      <c r="AF4" s="4" t="s">
        <v>103</v>
      </c>
      <c r="AG4" s="4" t="s">
        <v>104</v>
      </c>
      <c r="AH4" s="4" t="s">
        <v>105</v>
      </c>
      <c r="AI4" s="4" t="s">
        <v>106</v>
      </c>
      <c r="AJ4" s="4" t="s">
        <v>107</v>
      </c>
      <c r="AK4" s="4" t="s">
        <v>108</v>
      </c>
      <c r="AL4" s="4" t="s">
        <v>109</v>
      </c>
      <c r="AM4" s="4" t="s">
        <v>110</v>
      </c>
      <c r="AN4" s="4" t="s">
        <v>111</v>
      </c>
      <c r="AO4" s="4" t="s">
        <v>112</v>
      </c>
      <c r="AP4" s="4" t="s">
        <v>113</v>
      </c>
      <c r="AQ4" s="4" t="s">
        <v>114</v>
      </c>
      <c r="AR4" s="4" t="s">
        <v>115</v>
      </c>
      <c r="AS4" s="4" t="s">
        <v>116</v>
      </c>
      <c r="AT4" s="4" t="s">
        <v>180</v>
      </c>
    </row>
    <row r="5" spans="1:46" x14ac:dyDescent="0.45">
      <c r="A5" s="2">
        <v>1</v>
      </c>
      <c r="B5" s="3" t="s">
        <v>40</v>
      </c>
      <c r="C5" s="3" t="s">
        <v>37</v>
      </c>
      <c r="D5" s="3" t="s">
        <v>26</v>
      </c>
      <c r="E5" s="3">
        <v>15</v>
      </c>
      <c r="F5" s="3">
        <v>12</v>
      </c>
      <c r="G5" s="3">
        <v>15</v>
      </c>
      <c r="H5" s="3">
        <v>15</v>
      </c>
      <c r="I5" s="3">
        <v>15</v>
      </c>
      <c r="J5" s="3">
        <v>15</v>
      </c>
      <c r="K5" s="3">
        <v>15</v>
      </c>
      <c r="L5" s="3">
        <v>15</v>
      </c>
      <c r="M5" s="3">
        <v>15</v>
      </c>
      <c r="N5" s="3">
        <v>15</v>
      </c>
      <c r="O5" s="3">
        <v>12</v>
      </c>
      <c r="P5" s="3">
        <v>12</v>
      </c>
      <c r="Q5" s="3">
        <v>0</v>
      </c>
      <c r="R5" s="3">
        <v>12</v>
      </c>
      <c r="S5" s="3">
        <v>15</v>
      </c>
      <c r="T5" s="3">
        <v>15</v>
      </c>
      <c r="U5" s="3">
        <v>15</v>
      </c>
      <c r="V5" s="3">
        <v>15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14"/>
      <c r="AT5" s="3">
        <f>SUM(Table22[[#This Row],[31-Jan]:[13-Dec]])</f>
        <v>243</v>
      </c>
    </row>
    <row r="6" spans="1:46" x14ac:dyDescent="0.45">
      <c r="A6" s="2">
        <v>2</v>
      </c>
      <c r="B6" s="3" t="s">
        <v>41</v>
      </c>
      <c r="C6" s="3" t="s">
        <v>52</v>
      </c>
      <c r="D6" s="3" t="s">
        <v>26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15</v>
      </c>
      <c r="Q6" s="3">
        <v>15</v>
      </c>
      <c r="R6" s="3">
        <v>15</v>
      </c>
      <c r="S6" s="3">
        <v>12</v>
      </c>
      <c r="T6" s="3"/>
      <c r="U6" s="3"/>
      <c r="V6" s="3"/>
      <c r="W6" s="3"/>
      <c r="X6" s="3">
        <v>10</v>
      </c>
      <c r="Y6" s="3">
        <v>12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>
        <f>SUM(Table22[[#This Row],[31-Jan]:[13-Dec]])</f>
        <v>79</v>
      </c>
    </row>
    <row r="7" spans="1:46" x14ac:dyDescent="0.45">
      <c r="A7" s="2">
        <v>3</v>
      </c>
      <c r="B7" s="3" t="s">
        <v>42</v>
      </c>
      <c r="C7" s="3" t="s">
        <v>25</v>
      </c>
      <c r="D7" s="3" t="s">
        <v>26</v>
      </c>
      <c r="E7" s="3">
        <v>10</v>
      </c>
      <c r="F7" s="3">
        <v>15</v>
      </c>
      <c r="G7" s="3"/>
      <c r="H7" s="3"/>
      <c r="I7" s="3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15</v>
      </c>
      <c r="Y7" s="3">
        <v>15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>
        <f>SUM(Table22[[#This Row],[31-Jan]:[13-Dec]])</f>
        <v>55</v>
      </c>
    </row>
    <row r="8" spans="1:46" x14ac:dyDescent="0.45">
      <c r="A8" s="2">
        <v>4</v>
      </c>
      <c r="B8" s="3" t="s">
        <v>203</v>
      </c>
      <c r="C8" s="3" t="s">
        <v>204</v>
      </c>
      <c r="D8" s="3" t="s">
        <v>29</v>
      </c>
      <c r="E8" s="3"/>
      <c r="F8" s="3"/>
      <c r="G8" s="3"/>
      <c r="H8" s="3"/>
      <c r="I8" s="3"/>
      <c r="J8" s="3"/>
      <c r="K8" s="3"/>
      <c r="L8" s="3">
        <v>12</v>
      </c>
      <c r="M8" s="3">
        <v>10</v>
      </c>
      <c r="N8" s="3">
        <v>10</v>
      </c>
      <c r="O8" s="3">
        <v>10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>
        <f>SUM(Table22[[#This Row],[31-Jan]:[13-Dec]])</f>
        <v>42</v>
      </c>
    </row>
    <row r="9" spans="1:46" x14ac:dyDescent="0.45">
      <c r="A9" s="2">
        <v>5</v>
      </c>
      <c r="B9" s="30" t="s">
        <v>249</v>
      </c>
      <c r="C9" s="31" t="s">
        <v>250</v>
      </c>
      <c r="D9" s="3" t="s">
        <v>29</v>
      </c>
      <c r="E9" s="30"/>
      <c r="F9" s="3"/>
      <c r="G9" s="3"/>
      <c r="H9" s="3"/>
      <c r="I9" s="3"/>
      <c r="J9" s="3"/>
      <c r="K9" s="3"/>
      <c r="L9" s="3"/>
      <c r="M9" s="3">
        <v>12</v>
      </c>
      <c r="N9" s="3">
        <v>12</v>
      </c>
      <c r="O9" s="3">
        <v>15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>
        <f>SUM(Table22[[#This Row],[31-Jan]:[13-Dec]])</f>
        <v>39</v>
      </c>
    </row>
    <row r="10" spans="1:46" x14ac:dyDescent="0.45">
      <c r="A10" s="2">
        <v>6</v>
      </c>
      <c r="B10" s="30" t="s">
        <v>349</v>
      </c>
      <c r="C10" s="31" t="s">
        <v>46</v>
      </c>
      <c r="D10" s="3" t="s">
        <v>29</v>
      </c>
      <c r="E10" s="3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12</v>
      </c>
      <c r="X10" s="3">
        <v>12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>
        <f>SUM(Table22[[#This Row],[31-Jan]:[13-Dec]])</f>
        <v>24</v>
      </c>
    </row>
    <row r="11" spans="1:46" x14ac:dyDescent="0.45">
      <c r="A11" s="2">
        <v>7</v>
      </c>
      <c r="B11" s="30" t="s">
        <v>339</v>
      </c>
      <c r="C11" s="31" t="s">
        <v>46</v>
      </c>
      <c r="D11" s="3" t="s">
        <v>29</v>
      </c>
      <c r="E11" s="3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8</v>
      </c>
      <c r="V11" s="3"/>
      <c r="W11" s="3">
        <v>15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>
        <f>SUM(Table22[[#This Row],[31-Jan]:[13-Dec]])</f>
        <v>23</v>
      </c>
    </row>
    <row r="12" spans="1:46" x14ac:dyDescent="0.45">
      <c r="A12" s="2">
        <v>8</v>
      </c>
      <c r="B12" s="30" t="s">
        <v>41</v>
      </c>
      <c r="C12" s="31" t="s">
        <v>31</v>
      </c>
      <c r="D12" s="3" t="s">
        <v>26</v>
      </c>
      <c r="E12" s="30">
        <v>12</v>
      </c>
      <c r="F12" s="3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>
        <f>SUM(Table22[[#This Row],[31-Jan]:[13-Dec]])</f>
        <v>22</v>
      </c>
    </row>
    <row r="13" spans="1:46" x14ac:dyDescent="0.45">
      <c r="A13" s="2">
        <v>9</v>
      </c>
      <c r="B13" s="30" t="s">
        <v>45</v>
      </c>
      <c r="C13" s="31" t="s">
        <v>46</v>
      </c>
      <c r="D13" s="3" t="s">
        <v>29</v>
      </c>
      <c r="E13" s="30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12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>
        <f>SUM(Table22[[#This Row],[31-Jan]:[13-Dec]])</f>
        <v>19</v>
      </c>
    </row>
    <row r="14" spans="1:46" x14ac:dyDescent="0.45">
      <c r="A14" s="2">
        <v>10</v>
      </c>
      <c r="B14" s="30" t="s">
        <v>41</v>
      </c>
      <c r="C14" s="31" t="s">
        <v>118</v>
      </c>
      <c r="D14" s="3" t="s">
        <v>26</v>
      </c>
      <c r="E14" s="30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0</v>
      </c>
      <c r="U14" s="3">
        <v>12</v>
      </c>
      <c r="V14" s="3">
        <v>0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>
        <f>SUM(Table22[[#This Row],[31-Jan]:[13-Dec]])</f>
        <v>12</v>
      </c>
    </row>
    <row r="15" spans="1:46" x14ac:dyDescent="0.45">
      <c r="A15" s="2">
        <v>11</v>
      </c>
      <c r="B15" s="30" t="s">
        <v>211</v>
      </c>
      <c r="C15" s="31" t="s">
        <v>355</v>
      </c>
      <c r="D15" s="51" t="s">
        <v>29</v>
      </c>
      <c r="E15" s="3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10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52"/>
      <c r="AT15" s="52">
        <f>SUM(Table22[[#This Row],[31-Jan]:[13-Dec]])</f>
        <v>10</v>
      </c>
    </row>
    <row r="16" spans="1:46" x14ac:dyDescent="0.45">
      <c r="A16" s="2">
        <v>12</v>
      </c>
      <c r="B16" s="3" t="s">
        <v>51</v>
      </c>
      <c r="C16" s="3" t="s">
        <v>283</v>
      </c>
      <c r="D16" s="3" t="s">
        <v>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10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>
        <f>SUM(Table22[[#This Row],[31-Jan]:[13-Dec]])</f>
        <v>10</v>
      </c>
    </row>
    <row r="17" spans="1:46" x14ac:dyDescent="0.45">
      <c r="A17" s="2">
        <v>13</v>
      </c>
      <c r="B17" s="3" t="s">
        <v>43</v>
      </c>
      <c r="C17" s="3" t="s">
        <v>44</v>
      </c>
      <c r="D17" s="3" t="s">
        <v>29</v>
      </c>
      <c r="E17" s="3">
        <v>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>
        <f>SUM(Table22[[#This Row],[31-Jan]:[13-Dec]])</f>
        <v>8</v>
      </c>
    </row>
    <row r="18" spans="1:46" x14ac:dyDescent="0.45">
      <c r="A18" s="2">
        <v>14</v>
      </c>
      <c r="B18" s="3" t="s">
        <v>51</v>
      </c>
      <c r="C18" s="3" t="s">
        <v>52</v>
      </c>
      <c r="D18" s="3" t="s">
        <v>26</v>
      </c>
      <c r="E18" s="3"/>
      <c r="F18" s="3">
        <v>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>
        <f>SUM(Table22[[#This Row],[31-Jan]:[13-Dec]])</f>
        <v>8</v>
      </c>
    </row>
    <row r="19" spans="1:46" x14ac:dyDescent="0.45">
      <c r="A19" s="2"/>
      <c r="B19" s="3" t="s">
        <v>348</v>
      </c>
      <c r="C19" s="3" t="s">
        <v>46</v>
      </c>
      <c r="D19" s="3" t="s">
        <v>29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0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>
        <f>SUM(Table22[[#This Row],[31-Jan]:[13-Dec]])</f>
        <v>0</v>
      </c>
    </row>
    <row r="20" spans="1:46" x14ac:dyDescent="0.45">
      <c r="A20" s="2"/>
      <c r="B20" s="3" t="s">
        <v>120</v>
      </c>
      <c r="C20" s="3" t="s">
        <v>46</v>
      </c>
      <c r="D20" s="3" t="s">
        <v>29</v>
      </c>
      <c r="E20" s="3"/>
      <c r="F20" s="3"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15"/>
      <c r="AT20" s="3">
        <f>SUM(Table22[[#This Row],[31-Jan]:[13-Dec]])</f>
        <v>0</v>
      </c>
    </row>
    <row r="25" spans="1:46" ht="23.25" x14ac:dyDescent="0.7">
      <c r="A25" s="49" t="s">
        <v>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16"/>
      <c r="AS25" s="16"/>
      <c r="AT25" s="16"/>
    </row>
    <row r="26" spans="1:46" x14ac:dyDescent="0.45">
      <c r="A26" s="26" t="s">
        <v>176</v>
      </c>
      <c r="B26" s="1" t="s">
        <v>21</v>
      </c>
      <c r="C26" s="1" t="s">
        <v>22</v>
      </c>
      <c r="D26" s="23" t="s">
        <v>23</v>
      </c>
      <c r="E26" s="4" t="s">
        <v>81</v>
      </c>
      <c r="F26" s="4" t="s">
        <v>82</v>
      </c>
      <c r="G26" s="4" t="s">
        <v>83</v>
      </c>
      <c r="H26" s="4" t="s">
        <v>84</v>
      </c>
      <c r="I26" s="4" t="s">
        <v>216</v>
      </c>
      <c r="J26" s="4" t="s">
        <v>217</v>
      </c>
      <c r="K26" s="4" t="s">
        <v>85</v>
      </c>
      <c r="L26" s="4" t="s">
        <v>86</v>
      </c>
      <c r="M26" s="4" t="s">
        <v>177</v>
      </c>
      <c r="N26" s="4" t="s">
        <v>178</v>
      </c>
      <c r="O26" s="4" t="s">
        <v>179</v>
      </c>
      <c r="P26" s="4" t="s">
        <v>87</v>
      </c>
      <c r="Q26" s="4" t="s">
        <v>88</v>
      </c>
      <c r="R26" s="4" t="s">
        <v>89</v>
      </c>
      <c r="S26" s="4" t="s">
        <v>90</v>
      </c>
      <c r="T26" s="4" t="s">
        <v>91</v>
      </c>
      <c r="U26" s="4" t="s">
        <v>92</v>
      </c>
      <c r="V26" s="4" t="s">
        <v>93</v>
      </c>
      <c r="W26" s="4" t="s">
        <v>94</v>
      </c>
      <c r="X26" s="4" t="s">
        <v>95</v>
      </c>
      <c r="Y26" s="4" t="s">
        <v>96</v>
      </c>
      <c r="Z26" s="4" t="s">
        <v>97</v>
      </c>
      <c r="AA26" s="4" t="s">
        <v>98</v>
      </c>
      <c r="AB26" s="4" t="s">
        <v>99</v>
      </c>
      <c r="AC26" s="4" t="s">
        <v>100</v>
      </c>
      <c r="AD26" s="4" t="s">
        <v>101</v>
      </c>
      <c r="AE26" s="4" t="s">
        <v>102</v>
      </c>
      <c r="AF26" s="4" t="s">
        <v>103</v>
      </c>
      <c r="AG26" s="4" t="s">
        <v>104</v>
      </c>
      <c r="AH26" s="4" t="s">
        <v>105</v>
      </c>
      <c r="AI26" s="4" t="s">
        <v>106</v>
      </c>
      <c r="AJ26" s="4" t="s">
        <v>107</v>
      </c>
      <c r="AK26" s="4" t="s">
        <v>108</v>
      </c>
      <c r="AL26" s="4" t="s">
        <v>109</v>
      </c>
      <c r="AM26" s="4" t="s">
        <v>110</v>
      </c>
      <c r="AN26" s="4" t="s">
        <v>111</v>
      </c>
      <c r="AO26" s="4" t="s">
        <v>112</v>
      </c>
      <c r="AP26" s="4" t="s">
        <v>113</v>
      </c>
      <c r="AQ26" s="4" t="s">
        <v>114</v>
      </c>
      <c r="AR26" s="4" t="s">
        <v>115</v>
      </c>
      <c r="AS26" s="4" t="s">
        <v>116</v>
      </c>
      <c r="AT26" s="4" t="s">
        <v>180</v>
      </c>
    </row>
    <row r="27" spans="1:46" x14ac:dyDescent="0.45">
      <c r="A27" s="2">
        <v>1</v>
      </c>
      <c r="B27" s="3" t="s">
        <v>35</v>
      </c>
      <c r="C27" s="3" t="s">
        <v>36</v>
      </c>
      <c r="D27" s="3" t="s">
        <v>26</v>
      </c>
      <c r="E27" s="3">
        <v>6</v>
      </c>
      <c r="F27" s="3">
        <v>8</v>
      </c>
      <c r="G27" s="3">
        <v>12</v>
      </c>
      <c r="H27" s="3">
        <v>12</v>
      </c>
      <c r="I27" s="3"/>
      <c r="J27" s="3"/>
      <c r="K27" s="3">
        <v>15</v>
      </c>
      <c r="L27" s="3">
        <v>8</v>
      </c>
      <c r="M27" s="3"/>
      <c r="N27" s="3"/>
      <c r="O27" s="3"/>
      <c r="P27" s="3"/>
      <c r="Q27" s="3"/>
      <c r="R27" s="3"/>
      <c r="S27" s="3"/>
      <c r="T27" s="3"/>
      <c r="U27" s="3">
        <v>10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14"/>
      <c r="AT27" s="3">
        <f>SUM(Table23[[#This Row],[31-Jan]:[13-Dec]])</f>
        <v>71</v>
      </c>
    </row>
    <row r="28" spans="1:46" x14ac:dyDescent="0.45">
      <c r="A28" s="2">
        <v>2</v>
      </c>
      <c r="B28" s="30" t="s">
        <v>32</v>
      </c>
      <c r="C28" s="31" t="s">
        <v>37</v>
      </c>
      <c r="D28" s="3" t="s">
        <v>26</v>
      </c>
      <c r="E28" s="30"/>
      <c r="F28" s="3"/>
      <c r="G28" s="3">
        <v>10</v>
      </c>
      <c r="H28" s="3">
        <v>15</v>
      </c>
      <c r="I28" s="3">
        <v>15</v>
      </c>
      <c r="J28" s="3"/>
      <c r="K28" s="3"/>
      <c r="L28" s="3"/>
      <c r="M28" s="3"/>
      <c r="N28" s="3"/>
      <c r="O28" s="3"/>
      <c r="P28" s="3"/>
      <c r="Q28" s="3"/>
      <c r="R28" s="3">
        <v>15</v>
      </c>
      <c r="S28" s="3">
        <v>15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>
        <f>SUM(Table23[[#This Row],[31-Jan]:[13-Dec]])</f>
        <v>70</v>
      </c>
    </row>
    <row r="29" spans="1:46" x14ac:dyDescent="0.45">
      <c r="A29" s="2">
        <v>3</v>
      </c>
      <c r="B29" s="30" t="s">
        <v>119</v>
      </c>
      <c r="C29" s="31" t="s">
        <v>118</v>
      </c>
      <c r="D29" s="3" t="s">
        <v>26</v>
      </c>
      <c r="E29" s="30"/>
      <c r="F29" s="3">
        <v>7</v>
      </c>
      <c r="G29" s="3"/>
      <c r="H29" s="3"/>
      <c r="I29" s="3"/>
      <c r="J29" s="3"/>
      <c r="K29" s="3"/>
      <c r="L29" s="3">
        <v>15</v>
      </c>
      <c r="M29" s="3"/>
      <c r="N29" s="3"/>
      <c r="O29" s="3">
        <v>8</v>
      </c>
      <c r="P29" s="3">
        <v>12</v>
      </c>
      <c r="Q29" s="3">
        <v>12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>
        <f>SUM(Table23[[#This Row],[31-Jan]:[13-Dec]])</f>
        <v>54</v>
      </c>
    </row>
    <row r="30" spans="1:46" x14ac:dyDescent="0.45">
      <c r="A30" s="2">
        <v>4</v>
      </c>
      <c r="B30" s="3" t="s">
        <v>54</v>
      </c>
      <c r="C30" s="3" t="s">
        <v>210</v>
      </c>
      <c r="D30" s="3" t="s">
        <v>29</v>
      </c>
      <c r="E30" s="3"/>
      <c r="F30" s="3"/>
      <c r="G30" s="3"/>
      <c r="H30" s="3"/>
      <c r="I30" s="3"/>
      <c r="J30" s="3"/>
      <c r="K30" s="3"/>
      <c r="L30" s="3">
        <v>7</v>
      </c>
      <c r="M30" s="3">
        <v>8</v>
      </c>
      <c r="N30" s="3">
        <v>12</v>
      </c>
      <c r="O30" s="3">
        <v>12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>
        <f>SUM(Table23[[#This Row],[31-Jan]:[13-Dec]])</f>
        <v>39</v>
      </c>
    </row>
    <row r="31" spans="1:46" x14ac:dyDescent="0.45">
      <c r="A31" s="2">
        <v>5</v>
      </c>
      <c r="B31" s="3" t="s">
        <v>285</v>
      </c>
      <c r="C31" s="3" t="s">
        <v>118</v>
      </c>
      <c r="D31" s="3" t="s">
        <v>130</v>
      </c>
      <c r="E31" s="3"/>
      <c r="F31" s="3"/>
      <c r="G31" s="3"/>
      <c r="H31" s="3"/>
      <c r="I31" s="3"/>
      <c r="J31" s="3"/>
      <c r="K31" s="3"/>
      <c r="L31" s="3"/>
      <c r="M31" s="3">
        <v>15</v>
      </c>
      <c r="N31" s="3">
        <v>10</v>
      </c>
      <c r="O31" s="3">
        <v>10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>
        <f>SUM(Table23[[#This Row],[31-Jan]:[13-Dec]])</f>
        <v>35</v>
      </c>
    </row>
    <row r="32" spans="1:46" x14ac:dyDescent="0.45">
      <c r="A32" s="2">
        <v>6</v>
      </c>
      <c r="B32" s="30" t="s">
        <v>32</v>
      </c>
      <c r="C32" s="31" t="s">
        <v>25</v>
      </c>
      <c r="D32" s="3" t="s">
        <v>26</v>
      </c>
      <c r="E32" s="30">
        <v>8</v>
      </c>
      <c r="F32" s="3"/>
      <c r="G32" s="3"/>
      <c r="H32" s="3"/>
      <c r="I32" s="3"/>
      <c r="J32" s="3">
        <v>15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12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>
        <f>SUM(Table23[[#This Row],[31-Jan]:[13-Dec]])</f>
        <v>35</v>
      </c>
    </row>
    <row r="33" spans="1:46" x14ac:dyDescent="0.45">
      <c r="A33" s="2">
        <v>7</v>
      </c>
      <c r="B33" s="3" t="s">
        <v>205</v>
      </c>
      <c r="C33" s="3" t="s">
        <v>206</v>
      </c>
      <c r="D33" s="3" t="s">
        <v>29</v>
      </c>
      <c r="E33" s="3"/>
      <c r="F33" s="3"/>
      <c r="G33" s="3"/>
      <c r="H33" s="3"/>
      <c r="I33" s="3"/>
      <c r="J33" s="3"/>
      <c r="K33" s="3"/>
      <c r="L33" s="3">
        <v>12</v>
      </c>
      <c r="M33" s="3"/>
      <c r="N33" s="3"/>
      <c r="O33" s="3">
        <v>7</v>
      </c>
      <c r="P33" s="3"/>
      <c r="Q33" s="3"/>
      <c r="R33" s="3"/>
      <c r="S33" s="3">
        <v>12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>
        <f>SUM(Table23[[#This Row],[31-Jan]:[13-Dec]])</f>
        <v>31</v>
      </c>
    </row>
    <row r="34" spans="1:46" x14ac:dyDescent="0.45">
      <c r="A34" s="2">
        <v>8</v>
      </c>
      <c r="B34" s="3" t="s">
        <v>286</v>
      </c>
      <c r="C34" s="3" t="s">
        <v>287</v>
      </c>
      <c r="D34" s="3" t="s">
        <v>220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>
        <v>15</v>
      </c>
      <c r="Q34" s="3">
        <v>15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>
        <f>SUM(Table23[[#This Row],[31-Jan]:[13-Dec]])</f>
        <v>30</v>
      </c>
    </row>
    <row r="35" spans="1:46" x14ac:dyDescent="0.45">
      <c r="A35" s="2">
        <v>9</v>
      </c>
      <c r="B35" s="3" t="s">
        <v>246</v>
      </c>
      <c r="C35" s="3" t="s">
        <v>251</v>
      </c>
      <c r="D35" s="3" t="s">
        <v>130</v>
      </c>
      <c r="E35" s="3"/>
      <c r="F35" s="3"/>
      <c r="G35" s="3"/>
      <c r="H35" s="3"/>
      <c r="I35" s="3"/>
      <c r="J35" s="3"/>
      <c r="K35" s="3"/>
      <c r="L35" s="3"/>
      <c r="M35" s="3">
        <v>5</v>
      </c>
      <c r="N35" s="3">
        <v>8</v>
      </c>
      <c r="O35" s="3">
        <v>15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>
        <f>SUM(Table23[[#This Row],[31-Jan]:[13-Dec]])</f>
        <v>28</v>
      </c>
    </row>
    <row r="36" spans="1:46" x14ac:dyDescent="0.45">
      <c r="A36" s="2">
        <v>10</v>
      </c>
      <c r="B36" s="3" t="s">
        <v>32</v>
      </c>
      <c r="C36" s="3" t="s">
        <v>118</v>
      </c>
      <c r="D36" s="3" t="s">
        <v>26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>
        <v>15</v>
      </c>
      <c r="V36" s="3">
        <v>12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>
        <f>SUM(Table23[[#This Row],[31-Jan]:[13-Dec]])</f>
        <v>27</v>
      </c>
    </row>
    <row r="37" spans="1:46" x14ac:dyDescent="0.45">
      <c r="A37" s="2">
        <v>11</v>
      </c>
      <c r="B37" s="3" t="s">
        <v>167</v>
      </c>
      <c r="C37" s="3" t="s">
        <v>168</v>
      </c>
      <c r="D37" s="3" t="s">
        <v>130</v>
      </c>
      <c r="E37" s="3"/>
      <c r="F37" s="3"/>
      <c r="G37" s="3">
        <v>15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>
        <v>8</v>
      </c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>
        <f>SUM(Table23[[#This Row],[31-Jan]:[13-Dec]])</f>
        <v>23</v>
      </c>
    </row>
    <row r="38" spans="1:46" x14ac:dyDescent="0.45">
      <c r="A38" s="2">
        <v>12</v>
      </c>
      <c r="B38" s="3" t="s">
        <v>117</v>
      </c>
      <c r="C38" s="3" t="s">
        <v>118</v>
      </c>
      <c r="D38" s="3" t="s">
        <v>26</v>
      </c>
      <c r="E38" s="3"/>
      <c r="F38" s="3">
        <v>10</v>
      </c>
      <c r="G38" s="3"/>
      <c r="H38" s="3"/>
      <c r="I38" s="3"/>
      <c r="J38" s="3"/>
      <c r="K38" s="3">
        <v>12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>
        <f>SUM(Table23[[#This Row],[31-Jan]:[13-Dec]])</f>
        <v>22</v>
      </c>
    </row>
    <row r="39" spans="1:46" x14ac:dyDescent="0.45">
      <c r="A39" s="2">
        <v>13</v>
      </c>
      <c r="B39" s="30" t="s">
        <v>30</v>
      </c>
      <c r="C39" s="31" t="s">
        <v>37</v>
      </c>
      <c r="D39" s="3" t="s">
        <v>26</v>
      </c>
      <c r="E39" s="30">
        <v>5</v>
      </c>
      <c r="F39" s="3">
        <v>15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>
        <f>SUM(Table23[[#This Row],[31-Jan]:[13-Dec]])</f>
        <v>20</v>
      </c>
    </row>
    <row r="40" spans="1:46" x14ac:dyDescent="0.45">
      <c r="A40" s="2">
        <v>14</v>
      </c>
      <c r="B40" s="3" t="s">
        <v>244</v>
      </c>
      <c r="C40" s="3" t="s">
        <v>245</v>
      </c>
      <c r="D40" s="3" t="s">
        <v>29</v>
      </c>
      <c r="E40" s="3"/>
      <c r="F40" s="3"/>
      <c r="G40" s="3"/>
      <c r="H40" s="3"/>
      <c r="I40" s="3"/>
      <c r="J40" s="3"/>
      <c r="K40" s="3"/>
      <c r="L40" s="3"/>
      <c r="M40" s="3">
        <v>6</v>
      </c>
      <c r="N40" s="3">
        <v>7</v>
      </c>
      <c r="O40" s="3">
        <v>5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>
        <f>SUM(Table23[[#This Row],[31-Jan]:[13-Dec]])</f>
        <v>18</v>
      </c>
    </row>
    <row r="41" spans="1:46" x14ac:dyDescent="0.45">
      <c r="A41" s="2">
        <v>15</v>
      </c>
      <c r="B41" s="3" t="s">
        <v>352</v>
      </c>
      <c r="C41" s="3" t="s">
        <v>36</v>
      </c>
      <c r="D41" s="51" t="s">
        <v>26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>
        <v>10</v>
      </c>
      <c r="Y41" s="3">
        <v>7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52"/>
      <c r="AT41" s="52">
        <f>SUM(Table23[[#This Row],[31-Jan]:[13-Dec]])</f>
        <v>17</v>
      </c>
    </row>
    <row r="42" spans="1:46" x14ac:dyDescent="0.45">
      <c r="A42" s="2">
        <v>16</v>
      </c>
      <c r="B42" s="3" t="s">
        <v>247</v>
      </c>
      <c r="C42" s="3" t="s">
        <v>245</v>
      </c>
      <c r="D42" s="3" t="s">
        <v>29</v>
      </c>
      <c r="E42" s="3"/>
      <c r="F42" s="3"/>
      <c r="G42" s="3"/>
      <c r="H42" s="3"/>
      <c r="I42" s="3"/>
      <c r="J42" s="3"/>
      <c r="K42" s="3"/>
      <c r="L42" s="3"/>
      <c r="M42" s="3">
        <v>4</v>
      </c>
      <c r="N42" s="3">
        <v>6</v>
      </c>
      <c r="O42" s="3">
        <v>6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>
        <f>SUM(Table23[[#This Row],[31-Jan]:[13-Dec]])</f>
        <v>16</v>
      </c>
    </row>
    <row r="43" spans="1:46" x14ac:dyDescent="0.45">
      <c r="A43" s="2">
        <v>17</v>
      </c>
      <c r="B43" s="3" t="s">
        <v>347</v>
      </c>
      <c r="C43" s="31" t="s">
        <v>146</v>
      </c>
      <c r="D43" s="3" t="s">
        <v>130</v>
      </c>
      <c r="E43" s="3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>
        <v>15</v>
      </c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>
        <f>SUM(Table23[[#This Row],[31-Jan]:[13-Dec]])</f>
        <v>15</v>
      </c>
    </row>
    <row r="44" spans="1:46" x14ac:dyDescent="0.45">
      <c r="A44" s="2">
        <v>18</v>
      </c>
      <c r="B44" s="30" t="s">
        <v>24</v>
      </c>
      <c r="C44" s="31" t="s">
        <v>25</v>
      </c>
      <c r="D44" s="3" t="s">
        <v>26</v>
      </c>
      <c r="E44" s="30">
        <v>15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>
        <f>SUM(Table23[[#This Row],[31-Jan]:[13-Dec]])</f>
        <v>15</v>
      </c>
    </row>
    <row r="45" spans="1:46" x14ac:dyDescent="0.45">
      <c r="A45" s="2">
        <v>19</v>
      </c>
      <c r="B45" s="30" t="s">
        <v>121</v>
      </c>
      <c r="C45" s="31" t="s">
        <v>351</v>
      </c>
      <c r="D45" s="51" t="s">
        <v>29</v>
      </c>
      <c r="E45" s="3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>
        <v>15</v>
      </c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52"/>
      <c r="AT45" s="52">
        <f>SUM(Table23[[#This Row],[31-Jan]:[13-Dec]])</f>
        <v>15</v>
      </c>
    </row>
    <row r="46" spans="1:46" x14ac:dyDescent="0.45">
      <c r="A46" s="2">
        <v>20</v>
      </c>
      <c r="B46" s="30" t="s">
        <v>354</v>
      </c>
      <c r="C46" s="31" t="s">
        <v>355</v>
      </c>
      <c r="D46" s="51" t="s">
        <v>29</v>
      </c>
      <c r="E46" s="3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>
        <v>15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52"/>
      <c r="AT46" s="52">
        <f>SUM(Table23[[#This Row],[31-Jan]:[13-Dec]])</f>
        <v>15</v>
      </c>
    </row>
    <row r="47" spans="1:46" x14ac:dyDescent="0.45">
      <c r="A47" s="2">
        <v>21</v>
      </c>
      <c r="B47" s="30" t="s">
        <v>276</v>
      </c>
      <c r="C47" s="31" t="s">
        <v>255</v>
      </c>
      <c r="D47" s="3" t="s">
        <v>29</v>
      </c>
      <c r="E47" s="30"/>
      <c r="F47" s="3"/>
      <c r="G47" s="3"/>
      <c r="H47" s="3"/>
      <c r="I47" s="3"/>
      <c r="J47" s="3"/>
      <c r="K47" s="3"/>
      <c r="L47" s="3"/>
      <c r="M47" s="3"/>
      <c r="N47" s="3">
        <v>15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>
        <f>SUM(Table23[[#This Row],[31-Jan]:[13-Dec]])</f>
        <v>15</v>
      </c>
    </row>
    <row r="48" spans="1:46" x14ac:dyDescent="0.45">
      <c r="A48" s="2">
        <v>22</v>
      </c>
      <c r="B48" s="30" t="s">
        <v>278</v>
      </c>
      <c r="C48" s="31" t="s">
        <v>34</v>
      </c>
      <c r="D48" s="51" t="s">
        <v>26</v>
      </c>
      <c r="E48" s="3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>
        <v>12</v>
      </c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52"/>
      <c r="AT48" s="52">
        <f>SUM(Table23[[#This Row],[31-Jan]:[13-Dec]])</f>
        <v>12</v>
      </c>
    </row>
    <row r="49" spans="1:46" x14ac:dyDescent="0.45">
      <c r="A49" s="2">
        <v>23</v>
      </c>
      <c r="B49" s="3" t="s">
        <v>32</v>
      </c>
      <c r="C49" s="3" t="s">
        <v>283</v>
      </c>
      <c r="D49" s="3" t="s">
        <v>26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>
        <v>12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>
        <f>SUM(Table23[[#This Row],[31-Jan]:[13-Dec]])</f>
        <v>12</v>
      </c>
    </row>
    <row r="50" spans="1:46" x14ac:dyDescent="0.45">
      <c r="A50" s="2">
        <v>24</v>
      </c>
      <c r="B50" s="3" t="s">
        <v>77</v>
      </c>
      <c r="C50" s="3" t="s">
        <v>118</v>
      </c>
      <c r="D50" s="3" t="s">
        <v>29</v>
      </c>
      <c r="E50" s="3"/>
      <c r="F50" s="3"/>
      <c r="G50" s="3"/>
      <c r="H50" s="3"/>
      <c r="I50" s="3"/>
      <c r="J50" s="3"/>
      <c r="K50" s="3"/>
      <c r="L50" s="3"/>
      <c r="M50" s="3">
        <v>12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>
        <f>SUM(Table23[[#This Row],[31-Jan]:[13-Dec]])</f>
        <v>12</v>
      </c>
    </row>
    <row r="51" spans="1:46" x14ac:dyDescent="0.45">
      <c r="A51" s="2">
        <v>25</v>
      </c>
      <c r="B51" s="3" t="s">
        <v>27</v>
      </c>
      <c r="C51" s="3" t="s">
        <v>28</v>
      </c>
      <c r="D51" s="3" t="s">
        <v>29</v>
      </c>
      <c r="E51" s="3">
        <v>12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>
        <f>SUM(Table23[[#This Row],[31-Jan]:[13-Dec]])</f>
        <v>12</v>
      </c>
    </row>
    <row r="52" spans="1:46" x14ac:dyDescent="0.45">
      <c r="A52" s="2">
        <v>26</v>
      </c>
      <c r="B52" s="3" t="s">
        <v>126</v>
      </c>
      <c r="C52" s="3" t="s">
        <v>127</v>
      </c>
      <c r="D52" s="3" t="s">
        <v>29</v>
      </c>
      <c r="E52" s="3"/>
      <c r="F52" s="3">
        <v>12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>
        <f>SUM(Table23[[#This Row],[31-Jan]:[13-Dec]])</f>
        <v>12</v>
      </c>
    </row>
    <row r="53" spans="1:46" x14ac:dyDescent="0.45">
      <c r="A53" s="2">
        <v>27</v>
      </c>
      <c r="B53" s="3" t="s">
        <v>121</v>
      </c>
      <c r="C53" s="3" t="s">
        <v>356</v>
      </c>
      <c r="D53" s="51" t="s">
        <v>26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>
        <v>10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52"/>
      <c r="AT53" s="52">
        <f>SUM(Table23[[#This Row],[31-Jan]:[13-Dec]])</f>
        <v>10</v>
      </c>
    </row>
    <row r="54" spans="1:46" x14ac:dyDescent="0.45">
      <c r="A54" s="2">
        <v>28</v>
      </c>
      <c r="B54" s="3" t="s">
        <v>240</v>
      </c>
      <c r="C54" s="3" t="s">
        <v>241</v>
      </c>
      <c r="D54" s="3" t="s">
        <v>242</v>
      </c>
      <c r="E54" s="3"/>
      <c r="F54" s="3"/>
      <c r="G54" s="3"/>
      <c r="H54" s="3"/>
      <c r="I54" s="3"/>
      <c r="J54" s="3"/>
      <c r="K54" s="3"/>
      <c r="L54" s="3"/>
      <c r="M54" s="3">
        <v>10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>
        <f>SUM(Table23[[#This Row],[31-Jan]:[13-Dec]])</f>
        <v>10</v>
      </c>
    </row>
    <row r="55" spans="1:46" x14ac:dyDescent="0.45">
      <c r="A55" s="2">
        <v>29</v>
      </c>
      <c r="B55" s="3" t="s">
        <v>207</v>
      </c>
      <c r="C55" s="3" t="s">
        <v>208</v>
      </c>
      <c r="D55" s="3" t="s">
        <v>29</v>
      </c>
      <c r="E55" s="3"/>
      <c r="F55" s="3"/>
      <c r="G55" s="3"/>
      <c r="H55" s="3"/>
      <c r="I55" s="3"/>
      <c r="J55" s="3"/>
      <c r="K55" s="3"/>
      <c r="L55" s="3">
        <v>10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>
        <f>SUM(Table23[[#This Row],[31-Jan]:[13-Dec]])</f>
        <v>10</v>
      </c>
    </row>
    <row r="56" spans="1:46" x14ac:dyDescent="0.45">
      <c r="A56" s="2">
        <v>30</v>
      </c>
      <c r="B56" s="3" t="s">
        <v>30</v>
      </c>
      <c r="C56" s="3" t="s">
        <v>31</v>
      </c>
      <c r="D56" s="3" t="s">
        <v>26</v>
      </c>
      <c r="E56" s="3">
        <v>10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>
        <f>SUM(Table23[[#This Row],[31-Jan]:[13-Dec]])</f>
        <v>10</v>
      </c>
    </row>
    <row r="57" spans="1:46" x14ac:dyDescent="0.45">
      <c r="A57" s="2">
        <v>31</v>
      </c>
      <c r="B57" s="3" t="s">
        <v>357</v>
      </c>
      <c r="C57" s="3" t="s">
        <v>250</v>
      </c>
      <c r="D57" s="51" t="s">
        <v>29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>
        <v>8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52"/>
      <c r="AT57" s="52">
        <f>SUM(Table23[[#This Row],[31-Jan]:[13-Dec]])</f>
        <v>8</v>
      </c>
    </row>
    <row r="58" spans="1:46" x14ac:dyDescent="0.45">
      <c r="A58" s="2">
        <v>32</v>
      </c>
      <c r="B58" s="3" t="s">
        <v>209</v>
      </c>
      <c r="C58" s="3" t="s">
        <v>127</v>
      </c>
      <c r="D58" s="3" t="s">
        <v>29</v>
      </c>
      <c r="E58" s="3"/>
      <c r="F58" s="3"/>
      <c r="G58" s="3"/>
      <c r="H58" s="3"/>
      <c r="I58" s="3"/>
      <c r="J58" s="3"/>
      <c r="K58" s="3"/>
      <c r="L58" s="3">
        <v>8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>
        <f>SUM(Table23[[#This Row],[31-Jan]:[13-Dec]])</f>
        <v>8</v>
      </c>
    </row>
    <row r="59" spans="1:46" x14ac:dyDescent="0.45">
      <c r="A59" s="2">
        <v>33</v>
      </c>
      <c r="B59" s="3" t="s">
        <v>243</v>
      </c>
      <c r="C59" s="3" t="s">
        <v>118</v>
      </c>
      <c r="D59" s="3" t="s">
        <v>29</v>
      </c>
      <c r="E59" s="3"/>
      <c r="F59" s="3"/>
      <c r="G59" s="3"/>
      <c r="H59" s="3"/>
      <c r="I59" s="3"/>
      <c r="J59" s="3"/>
      <c r="K59" s="3"/>
      <c r="L59" s="3"/>
      <c r="M59" s="3">
        <v>7</v>
      </c>
      <c r="N59" s="3"/>
      <c r="O59" s="3">
        <v>0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>
        <f>SUM(Table23[[#This Row],[31-Jan]:[13-Dec]])</f>
        <v>7</v>
      </c>
    </row>
    <row r="60" spans="1:46" x14ac:dyDescent="0.45">
      <c r="A60" s="2">
        <v>34</v>
      </c>
      <c r="B60" s="3" t="s">
        <v>33</v>
      </c>
      <c r="C60" s="3" t="s">
        <v>34</v>
      </c>
      <c r="D60" s="3" t="s">
        <v>26</v>
      </c>
      <c r="E60" s="3">
        <v>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>
        <f>SUM(Table23[[#This Row],[31-Jan]:[13-Dec]])</f>
        <v>7</v>
      </c>
    </row>
    <row r="61" spans="1:46" x14ac:dyDescent="0.45">
      <c r="A61" s="2">
        <v>35</v>
      </c>
      <c r="B61" s="3" t="s">
        <v>248</v>
      </c>
      <c r="C61" s="3" t="s">
        <v>118</v>
      </c>
      <c r="D61" s="3" t="s">
        <v>29</v>
      </c>
      <c r="E61" s="3"/>
      <c r="F61" s="3"/>
      <c r="G61" s="3"/>
      <c r="H61" s="3"/>
      <c r="I61" s="3"/>
      <c r="J61" s="3"/>
      <c r="K61" s="3"/>
      <c r="L61" s="3"/>
      <c r="M61" s="3">
        <v>0</v>
      </c>
      <c r="N61" s="3">
        <v>5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>
        <f>SUM(Table23[[#This Row],[31-Jan]:[13-Dec]])</f>
        <v>5</v>
      </c>
    </row>
    <row r="62" spans="1:46" x14ac:dyDescent="0.45">
      <c r="A62" s="2">
        <v>36</v>
      </c>
      <c r="B62" s="3" t="s">
        <v>211</v>
      </c>
      <c r="C62" s="3" t="s">
        <v>204</v>
      </c>
      <c r="D62" s="3" t="s">
        <v>29</v>
      </c>
      <c r="E62" s="3"/>
      <c r="F62" s="3"/>
      <c r="G62" s="3"/>
      <c r="H62" s="3"/>
      <c r="I62" s="3"/>
      <c r="J62" s="3"/>
      <c r="K62" s="3"/>
      <c r="L62" s="3">
        <v>0</v>
      </c>
      <c r="M62" s="3">
        <v>3</v>
      </c>
      <c r="N62" s="3">
        <v>0</v>
      </c>
      <c r="O62" s="3">
        <v>0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>
        <f>SUM(Table23[[#This Row],[31-Jan]:[13-Dec]])</f>
        <v>3</v>
      </c>
    </row>
    <row r="63" spans="1:46" x14ac:dyDescent="0.45">
      <c r="A63" s="2"/>
      <c r="B63" s="3" t="s">
        <v>319</v>
      </c>
      <c r="C63" s="3" t="s">
        <v>320</v>
      </c>
      <c r="D63" s="3" t="s">
        <v>29</v>
      </c>
      <c r="E63" s="3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>
        <v>0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>
        <f>SUM(Table23[[#This Row],[31-Jan]:[13-Dec]])</f>
        <v>0</v>
      </c>
    </row>
    <row r="64" spans="1:46" x14ac:dyDescent="0.45">
      <c r="A64" s="2"/>
      <c r="B64" s="3" t="s">
        <v>27</v>
      </c>
      <c r="C64" s="3" t="s">
        <v>321</v>
      </c>
      <c r="D64" s="3" t="s">
        <v>29</v>
      </c>
      <c r="E64" s="3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>
        <v>0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>
        <f>SUM(Table23[[#This Row],[31-Jan]:[13-Dec]])</f>
        <v>0</v>
      </c>
    </row>
    <row r="65" spans="1:46" x14ac:dyDescent="0.45">
      <c r="A65" s="2"/>
      <c r="B65" s="3" t="s">
        <v>38</v>
      </c>
      <c r="C65" s="3" t="s">
        <v>39</v>
      </c>
      <c r="D65" s="3" t="s">
        <v>29</v>
      </c>
      <c r="E65" s="3">
        <v>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15"/>
      <c r="AT65" s="3">
        <f>SUM(Table23[[#This Row],[31-Jan]:[13-Dec]])</f>
        <v>0</v>
      </c>
    </row>
    <row r="67" spans="1:46" ht="23.25" x14ac:dyDescent="0.7">
      <c r="A67" s="49" t="s">
        <v>3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25"/>
      <c r="AS67" s="25"/>
      <c r="AT67" s="25"/>
    </row>
    <row r="68" spans="1:46" x14ac:dyDescent="0.45">
      <c r="A68" s="26" t="s">
        <v>176</v>
      </c>
      <c r="B68" s="1" t="s">
        <v>21</v>
      </c>
      <c r="C68" s="1" t="s">
        <v>22</v>
      </c>
      <c r="D68" s="23" t="s">
        <v>23</v>
      </c>
      <c r="E68" s="4" t="s">
        <v>81</v>
      </c>
      <c r="F68" s="4" t="s">
        <v>82</v>
      </c>
      <c r="G68" s="4" t="s">
        <v>83</v>
      </c>
      <c r="H68" s="4" t="s">
        <v>84</v>
      </c>
      <c r="I68" s="4" t="s">
        <v>216</v>
      </c>
      <c r="J68" s="4" t="s">
        <v>217</v>
      </c>
      <c r="K68" s="4" t="s">
        <v>85</v>
      </c>
      <c r="L68" s="4" t="s">
        <v>86</v>
      </c>
      <c r="M68" s="4" t="s">
        <v>177</v>
      </c>
      <c r="N68" s="4" t="s">
        <v>178</v>
      </c>
      <c r="O68" s="4" t="s">
        <v>179</v>
      </c>
      <c r="P68" s="4" t="s">
        <v>87</v>
      </c>
      <c r="Q68" s="4" t="s">
        <v>88</v>
      </c>
      <c r="R68" s="4" t="s">
        <v>89</v>
      </c>
      <c r="S68" s="4" t="s">
        <v>90</v>
      </c>
      <c r="T68" s="4" t="s">
        <v>91</v>
      </c>
      <c r="U68" s="4" t="s">
        <v>92</v>
      </c>
      <c r="V68" s="4" t="s">
        <v>93</v>
      </c>
      <c r="W68" s="4" t="s">
        <v>94</v>
      </c>
      <c r="X68" s="4" t="s">
        <v>95</v>
      </c>
      <c r="Y68" s="4" t="s">
        <v>96</v>
      </c>
      <c r="Z68" s="4" t="s">
        <v>97</v>
      </c>
      <c r="AA68" s="4" t="s">
        <v>98</v>
      </c>
      <c r="AB68" s="4" t="s">
        <v>99</v>
      </c>
      <c r="AC68" s="4" t="s">
        <v>100</v>
      </c>
      <c r="AD68" s="4" t="s">
        <v>101</v>
      </c>
      <c r="AE68" s="4" t="s">
        <v>102</v>
      </c>
      <c r="AF68" s="4" t="s">
        <v>103</v>
      </c>
      <c r="AG68" s="4" t="s">
        <v>104</v>
      </c>
      <c r="AH68" s="4" t="s">
        <v>105</v>
      </c>
      <c r="AI68" s="4" t="s">
        <v>106</v>
      </c>
      <c r="AJ68" s="4" t="s">
        <v>107</v>
      </c>
      <c r="AK68" s="4" t="s">
        <v>108</v>
      </c>
      <c r="AL68" s="4" t="s">
        <v>109</v>
      </c>
      <c r="AM68" s="4" t="s">
        <v>110</v>
      </c>
      <c r="AN68" s="4" t="s">
        <v>111</v>
      </c>
      <c r="AO68" s="4" t="s">
        <v>112</v>
      </c>
      <c r="AP68" s="4" t="s">
        <v>113</v>
      </c>
      <c r="AQ68" s="4" t="s">
        <v>114</v>
      </c>
      <c r="AR68" s="4" t="s">
        <v>115</v>
      </c>
      <c r="AS68" s="4" t="s">
        <v>116</v>
      </c>
      <c r="AT68" s="4" t="s">
        <v>180</v>
      </c>
    </row>
    <row r="69" spans="1:46" x14ac:dyDescent="0.45">
      <c r="A69" s="2">
        <v>1</v>
      </c>
      <c r="B69" s="3" t="s">
        <v>42</v>
      </c>
      <c r="C69" s="3" t="s">
        <v>47</v>
      </c>
      <c r="D69" s="3" t="s">
        <v>26</v>
      </c>
      <c r="E69" s="3">
        <v>15</v>
      </c>
      <c r="F69" s="3">
        <v>0</v>
      </c>
      <c r="G69" s="3"/>
      <c r="H69" s="3"/>
      <c r="I69" s="3"/>
      <c r="J69" s="3"/>
      <c r="K69" s="3"/>
      <c r="L69" s="3"/>
      <c r="M69" s="3">
        <v>12</v>
      </c>
      <c r="N69" s="3">
        <v>10</v>
      </c>
      <c r="O69" s="3">
        <v>10</v>
      </c>
      <c r="P69" s="3">
        <v>10</v>
      </c>
      <c r="Q69" s="3">
        <v>15</v>
      </c>
      <c r="R69" s="3">
        <v>12</v>
      </c>
      <c r="S69" s="3">
        <v>12</v>
      </c>
      <c r="T69" s="3">
        <v>12</v>
      </c>
      <c r="U69" s="3">
        <v>15</v>
      </c>
      <c r="V69" s="3">
        <v>0</v>
      </c>
      <c r="W69" s="3">
        <v>12</v>
      </c>
      <c r="X69" s="3">
        <v>15</v>
      </c>
      <c r="Y69" s="3">
        <v>12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14">
        <f>SUM(Table24[[#This Row],[31-Jan]:[13-Dec]])</f>
        <v>162</v>
      </c>
    </row>
    <row r="70" spans="1:46" x14ac:dyDescent="0.45">
      <c r="A70" s="2">
        <v>2</v>
      </c>
      <c r="B70" s="3" t="s">
        <v>50</v>
      </c>
      <c r="C70" s="3" t="s">
        <v>47</v>
      </c>
      <c r="D70" s="3" t="s">
        <v>26</v>
      </c>
      <c r="E70" s="3">
        <v>10</v>
      </c>
      <c r="F70" s="3">
        <v>15</v>
      </c>
      <c r="G70" s="3"/>
      <c r="H70" s="3"/>
      <c r="I70" s="3"/>
      <c r="J70" s="3"/>
      <c r="K70" s="3">
        <v>10</v>
      </c>
      <c r="L70" s="3"/>
      <c r="M70" s="3">
        <v>15</v>
      </c>
      <c r="N70" s="3">
        <v>8</v>
      </c>
      <c r="O70" s="3">
        <v>8</v>
      </c>
      <c r="P70" s="3">
        <v>15</v>
      </c>
      <c r="Q70" s="3"/>
      <c r="R70" s="3">
        <v>15</v>
      </c>
      <c r="S70" s="3">
        <v>15</v>
      </c>
      <c r="T70" s="3"/>
      <c r="U70" s="3"/>
      <c r="V70" s="3">
        <v>15</v>
      </c>
      <c r="W70" s="3">
        <v>10</v>
      </c>
      <c r="X70" s="3">
        <v>12</v>
      </c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>
        <f>SUM(Table24[[#This Row],[31-Jan]:[13-Dec]])</f>
        <v>148</v>
      </c>
    </row>
    <row r="71" spans="1:46" x14ac:dyDescent="0.45">
      <c r="A71" s="2">
        <v>3</v>
      </c>
      <c r="B71" s="3" t="s">
        <v>40</v>
      </c>
      <c r="C71" s="3" t="s">
        <v>37</v>
      </c>
      <c r="D71" s="3" t="s">
        <v>26</v>
      </c>
      <c r="E71" s="3"/>
      <c r="F71" s="3"/>
      <c r="G71" s="3">
        <v>15</v>
      </c>
      <c r="H71" s="3"/>
      <c r="I71" s="3">
        <v>15</v>
      </c>
      <c r="J71" s="3">
        <v>12</v>
      </c>
      <c r="K71" s="3">
        <v>12</v>
      </c>
      <c r="L71" s="3">
        <v>12</v>
      </c>
      <c r="M71" s="3">
        <v>8</v>
      </c>
      <c r="N71" s="3">
        <v>12</v>
      </c>
      <c r="O71" s="3">
        <v>12</v>
      </c>
      <c r="P71" s="3">
        <v>0</v>
      </c>
      <c r="Q71" s="3"/>
      <c r="R71" s="3">
        <v>8</v>
      </c>
      <c r="S71" s="3">
        <v>0</v>
      </c>
      <c r="T71" s="3">
        <v>15</v>
      </c>
      <c r="U71" s="3">
        <v>12</v>
      </c>
      <c r="V71" s="3">
        <v>0</v>
      </c>
      <c r="W71" s="3">
        <v>0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>
        <f>SUM(Table24[[#This Row],[31-Jan]:[13-Dec]])</f>
        <v>133</v>
      </c>
    </row>
    <row r="72" spans="1:46" x14ac:dyDescent="0.45">
      <c r="A72" s="2">
        <v>4</v>
      </c>
      <c r="B72" s="3" t="s">
        <v>51</v>
      </c>
      <c r="C72" s="3" t="s">
        <v>52</v>
      </c>
      <c r="D72" s="3" t="s">
        <v>26</v>
      </c>
      <c r="E72" s="3">
        <v>9</v>
      </c>
      <c r="F72" s="3">
        <v>12</v>
      </c>
      <c r="G72" s="3"/>
      <c r="H72" s="3"/>
      <c r="I72" s="3">
        <v>12</v>
      </c>
      <c r="J72" s="3">
        <v>15</v>
      </c>
      <c r="K72" s="3">
        <v>8</v>
      </c>
      <c r="L72" s="3">
        <v>15</v>
      </c>
      <c r="M72" s="3"/>
      <c r="N72" s="3"/>
      <c r="O72" s="3">
        <v>15</v>
      </c>
      <c r="P72" s="3"/>
      <c r="Q72" s="3"/>
      <c r="R72" s="3">
        <v>10</v>
      </c>
      <c r="S72" s="3">
        <v>10</v>
      </c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>
        <f>SUM(Table24[[#This Row],[31-Jan]:[13-Dec]])</f>
        <v>106</v>
      </c>
    </row>
    <row r="73" spans="1:46" x14ac:dyDescent="0.45">
      <c r="A73" s="2">
        <v>5</v>
      </c>
      <c r="B73" s="3" t="s">
        <v>212</v>
      </c>
      <c r="C73" s="3" t="s">
        <v>46</v>
      </c>
      <c r="D73" s="3" t="s">
        <v>29</v>
      </c>
      <c r="E73" s="3"/>
      <c r="F73" s="3"/>
      <c r="G73" s="3"/>
      <c r="H73" s="3"/>
      <c r="I73" s="3"/>
      <c r="J73" s="3"/>
      <c r="K73" s="3"/>
      <c r="L73" s="3">
        <v>0</v>
      </c>
      <c r="M73" s="3">
        <v>10</v>
      </c>
      <c r="N73" s="3">
        <v>15</v>
      </c>
      <c r="O73" s="3">
        <v>7</v>
      </c>
      <c r="P73" s="3"/>
      <c r="Q73" s="3">
        <v>8</v>
      </c>
      <c r="R73" s="3"/>
      <c r="S73" s="3"/>
      <c r="T73" s="3"/>
      <c r="U73" s="3"/>
      <c r="V73" s="3"/>
      <c r="W73" s="3">
        <v>15</v>
      </c>
      <c r="X73" s="3"/>
      <c r="Y73" s="3">
        <v>10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>
        <f>SUM(Table24[[#This Row],[31-Jan]:[13-Dec]])</f>
        <v>65</v>
      </c>
    </row>
    <row r="74" spans="1:46" x14ac:dyDescent="0.45">
      <c r="A74" s="2">
        <v>6</v>
      </c>
      <c r="B74" s="30" t="s">
        <v>196</v>
      </c>
      <c r="C74" s="31" t="s">
        <v>76</v>
      </c>
      <c r="D74" s="3" t="s">
        <v>26</v>
      </c>
      <c r="E74" s="30"/>
      <c r="F74" s="3"/>
      <c r="G74" s="3"/>
      <c r="H74" s="3"/>
      <c r="I74" s="3"/>
      <c r="J74" s="3"/>
      <c r="K74" s="3">
        <v>15</v>
      </c>
      <c r="L74" s="3"/>
      <c r="M74" s="3"/>
      <c r="N74" s="3"/>
      <c r="O74" s="3"/>
      <c r="P74" s="3">
        <v>12</v>
      </c>
      <c r="Q74" s="3">
        <v>12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>
        <f>SUM(Table24[[#This Row],[31-Jan]:[13-Dec]])</f>
        <v>39</v>
      </c>
    </row>
    <row r="75" spans="1:46" x14ac:dyDescent="0.45">
      <c r="A75" s="2">
        <v>7</v>
      </c>
      <c r="B75" s="30" t="s">
        <v>41</v>
      </c>
      <c r="C75" s="31" t="s">
        <v>52</v>
      </c>
      <c r="D75" s="3" t="s">
        <v>26</v>
      </c>
      <c r="E75" s="3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>
        <v>10</v>
      </c>
      <c r="R75" s="3"/>
      <c r="S75" s="3"/>
      <c r="T75" s="3"/>
      <c r="U75" s="3"/>
      <c r="V75" s="3"/>
      <c r="W75" s="3"/>
      <c r="X75" s="3"/>
      <c r="Y75" s="3">
        <v>15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>
        <f>SUM(Table24[[#This Row],[31-Jan]:[13-Dec]])</f>
        <v>25</v>
      </c>
    </row>
    <row r="76" spans="1:46" x14ac:dyDescent="0.45">
      <c r="A76" s="2">
        <v>8</v>
      </c>
      <c r="B76" s="3" t="s">
        <v>48</v>
      </c>
      <c r="C76" s="3" t="s">
        <v>49</v>
      </c>
      <c r="D76" s="3" t="s">
        <v>29</v>
      </c>
      <c r="E76" s="3">
        <v>12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>
        <v>0</v>
      </c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>
        <f>SUM(Table24[[#This Row],[31-Jan]:[13-Dec]])</f>
        <v>12</v>
      </c>
    </row>
    <row r="77" spans="1:46" x14ac:dyDescent="0.45">
      <c r="A77" s="2">
        <v>9</v>
      </c>
      <c r="B77" s="30" t="s">
        <v>41</v>
      </c>
      <c r="C77" s="31" t="s">
        <v>31</v>
      </c>
      <c r="D77" s="3" t="s">
        <v>26</v>
      </c>
      <c r="E77" s="30"/>
      <c r="F77" s="3">
        <v>10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>
        <f>SUM(Table24[[#This Row],[31-Jan]:[13-Dec]])</f>
        <v>10</v>
      </c>
    </row>
    <row r="78" spans="1:46" x14ac:dyDescent="0.45">
      <c r="A78" s="2"/>
      <c r="B78" s="3" t="s">
        <v>339</v>
      </c>
      <c r="C78" s="3" t="s">
        <v>46</v>
      </c>
      <c r="D78" s="3" t="s">
        <v>29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>
        <v>0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>
        <f>SUM(Table24[[#This Row],[31-Jan]:[13-Dec]])</f>
        <v>0</v>
      </c>
    </row>
    <row r="79" spans="1:46" x14ac:dyDescent="0.45">
      <c r="A79" s="2"/>
      <c r="B79" s="3" t="s">
        <v>41</v>
      </c>
      <c r="C79" s="3" t="s">
        <v>118</v>
      </c>
      <c r="D79" s="3" t="s">
        <v>26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>
        <v>0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15">
        <f>SUM(Table24[[#This Row],[31-Jan]:[13-Dec]])</f>
        <v>0</v>
      </c>
    </row>
    <row r="81" spans="1:46" ht="23.25" x14ac:dyDescent="0.7">
      <c r="A81" s="49" t="s">
        <v>4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16"/>
      <c r="AS81" s="16"/>
      <c r="AT81" s="16"/>
    </row>
    <row r="82" spans="1:46" x14ac:dyDescent="0.45">
      <c r="A82" s="26" t="s">
        <v>176</v>
      </c>
      <c r="B82" s="1" t="s">
        <v>21</v>
      </c>
      <c r="C82" s="1" t="s">
        <v>22</v>
      </c>
      <c r="D82" s="23" t="s">
        <v>23</v>
      </c>
      <c r="E82" s="4" t="s">
        <v>81</v>
      </c>
      <c r="F82" s="4" t="s">
        <v>82</v>
      </c>
      <c r="G82" s="4" t="s">
        <v>83</v>
      </c>
      <c r="H82" s="4" t="s">
        <v>84</v>
      </c>
      <c r="I82" s="4" t="s">
        <v>216</v>
      </c>
      <c r="J82" s="4" t="s">
        <v>217</v>
      </c>
      <c r="K82" s="4" t="s">
        <v>85</v>
      </c>
      <c r="L82" s="4" t="s">
        <v>86</v>
      </c>
      <c r="M82" s="4" t="s">
        <v>177</v>
      </c>
      <c r="N82" s="4" t="s">
        <v>178</v>
      </c>
      <c r="O82" s="4" t="s">
        <v>179</v>
      </c>
      <c r="P82" s="4" t="s">
        <v>87</v>
      </c>
      <c r="Q82" s="4" t="s">
        <v>88</v>
      </c>
      <c r="R82" s="4" t="s">
        <v>89</v>
      </c>
      <c r="S82" s="4" t="s">
        <v>90</v>
      </c>
      <c r="T82" s="4" t="s">
        <v>91</v>
      </c>
      <c r="U82" s="4" t="s">
        <v>92</v>
      </c>
      <c r="V82" s="4" t="s">
        <v>93</v>
      </c>
      <c r="W82" s="4" t="s">
        <v>94</v>
      </c>
      <c r="X82" s="4" t="s">
        <v>95</v>
      </c>
      <c r="Y82" s="4" t="s">
        <v>96</v>
      </c>
      <c r="Z82" s="4" t="s">
        <v>97</v>
      </c>
      <c r="AA82" s="4" t="s">
        <v>98</v>
      </c>
      <c r="AB82" s="4" t="s">
        <v>99</v>
      </c>
      <c r="AC82" s="4" t="s">
        <v>100</v>
      </c>
      <c r="AD82" s="4" t="s">
        <v>101</v>
      </c>
      <c r="AE82" s="4" t="s">
        <v>102</v>
      </c>
      <c r="AF82" s="4" t="s">
        <v>103</v>
      </c>
      <c r="AG82" s="4" t="s">
        <v>104</v>
      </c>
      <c r="AH82" s="4" t="s">
        <v>105</v>
      </c>
      <c r="AI82" s="4" t="s">
        <v>106</v>
      </c>
      <c r="AJ82" s="4" t="s">
        <v>107</v>
      </c>
      <c r="AK82" s="4" t="s">
        <v>108</v>
      </c>
      <c r="AL82" s="4" t="s">
        <v>109</v>
      </c>
      <c r="AM82" s="4" t="s">
        <v>110</v>
      </c>
      <c r="AN82" s="4" t="s">
        <v>111</v>
      </c>
      <c r="AO82" s="4" t="s">
        <v>112</v>
      </c>
      <c r="AP82" s="4" t="s">
        <v>113</v>
      </c>
      <c r="AQ82" s="4" t="s">
        <v>114</v>
      </c>
      <c r="AR82" s="4" t="s">
        <v>115</v>
      </c>
      <c r="AS82" s="4" t="s">
        <v>116</v>
      </c>
      <c r="AT82" s="4" t="s">
        <v>180</v>
      </c>
    </row>
    <row r="83" spans="1:46" x14ac:dyDescent="0.45">
      <c r="A83" s="2">
        <v>1</v>
      </c>
      <c r="B83" s="3" t="s">
        <v>218</v>
      </c>
      <c r="C83" s="3" t="s">
        <v>219</v>
      </c>
      <c r="D83" s="3" t="s">
        <v>220</v>
      </c>
      <c r="E83" s="3"/>
      <c r="F83" s="3"/>
      <c r="G83" s="3"/>
      <c r="H83" s="3"/>
      <c r="I83" s="3">
        <v>15</v>
      </c>
      <c r="J83" s="3">
        <v>12</v>
      </c>
      <c r="K83" s="3"/>
      <c r="L83" s="3"/>
      <c r="M83" s="3"/>
      <c r="N83" s="3"/>
      <c r="O83" s="3"/>
      <c r="P83" s="3">
        <v>15</v>
      </c>
      <c r="Q83" s="3">
        <v>8</v>
      </c>
      <c r="R83" s="3">
        <v>8</v>
      </c>
      <c r="S83" s="3">
        <v>3</v>
      </c>
      <c r="T83" s="3"/>
      <c r="U83" s="3"/>
      <c r="V83" s="3">
        <v>6</v>
      </c>
      <c r="W83" s="3">
        <v>10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14">
        <f>SUM(Table25[[#This Row],[31-Jan]:[13-Dec]])</f>
        <v>77</v>
      </c>
    </row>
    <row r="84" spans="1:46" x14ac:dyDescent="0.45">
      <c r="A84" s="2">
        <v>2</v>
      </c>
      <c r="B84" s="3" t="s">
        <v>54</v>
      </c>
      <c r="C84" s="3" t="s">
        <v>55</v>
      </c>
      <c r="D84" s="3" t="s">
        <v>29</v>
      </c>
      <c r="E84" s="3">
        <v>12</v>
      </c>
      <c r="F84" s="3">
        <v>15</v>
      </c>
      <c r="G84" s="3"/>
      <c r="H84" s="3"/>
      <c r="I84" s="3"/>
      <c r="J84" s="3"/>
      <c r="K84" s="3"/>
      <c r="L84" s="3">
        <v>12</v>
      </c>
      <c r="M84" s="3">
        <v>12</v>
      </c>
      <c r="N84" s="3">
        <v>1</v>
      </c>
      <c r="O84" s="3">
        <v>12</v>
      </c>
      <c r="P84" s="3"/>
      <c r="Q84" s="3"/>
      <c r="R84" s="3"/>
      <c r="S84" s="3">
        <v>8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>
        <f>SUM(Table25[[#This Row],[31-Jan]:[13-Dec]])</f>
        <v>72</v>
      </c>
    </row>
    <row r="85" spans="1:46" x14ac:dyDescent="0.45">
      <c r="A85" s="2">
        <v>3</v>
      </c>
      <c r="B85" s="20" t="s">
        <v>66</v>
      </c>
      <c r="C85" s="18" t="s">
        <v>46</v>
      </c>
      <c r="D85" s="21" t="s">
        <v>29</v>
      </c>
      <c r="E85" s="3"/>
      <c r="F85" s="3"/>
      <c r="G85" s="3"/>
      <c r="H85" s="3"/>
      <c r="I85" s="3"/>
      <c r="J85" s="3"/>
      <c r="K85" s="3"/>
      <c r="L85" s="3">
        <v>15</v>
      </c>
      <c r="M85" s="3"/>
      <c r="N85" s="3">
        <v>15</v>
      </c>
      <c r="O85" s="3"/>
      <c r="P85" s="3"/>
      <c r="Q85" s="3">
        <v>7</v>
      </c>
      <c r="R85" s="3"/>
      <c r="S85" s="3">
        <v>4</v>
      </c>
      <c r="T85" s="3"/>
      <c r="U85" s="3">
        <v>10</v>
      </c>
      <c r="V85" s="3"/>
      <c r="W85" s="3"/>
      <c r="X85" s="3"/>
      <c r="Y85" s="3">
        <v>7</v>
      </c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>
        <f>SUM(Table25[[#This Row],[31-Jan]:[13-Dec]])</f>
        <v>58</v>
      </c>
    </row>
    <row r="86" spans="1:46" x14ac:dyDescent="0.45">
      <c r="A86" s="2">
        <v>4</v>
      </c>
      <c r="B86" s="3" t="s">
        <v>58</v>
      </c>
      <c r="C86" s="3" t="s">
        <v>59</v>
      </c>
      <c r="D86" s="3" t="s">
        <v>29</v>
      </c>
      <c r="E86" s="3">
        <v>9</v>
      </c>
      <c r="F86" s="3"/>
      <c r="G86" s="3"/>
      <c r="H86" s="3"/>
      <c r="I86" s="3">
        <v>10</v>
      </c>
      <c r="J86" s="3">
        <v>10</v>
      </c>
      <c r="K86" s="3"/>
      <c r="L86" s="3">
        <v>6</v>
      </c>
      <c r="M86" s="3"/>
      <c r="N86" s="3"/>
      <c r="O86" s="3"/>
      <c r="P86" s="3"/>
      <c r="Q86" s="3"/>
      <c r="R86" s="3"/>
      <c r="S86" s="3">
        <v>5</v>
      </c>
      <c r="T86" s="3"/>
      <c r="U86" s="3"/>
      <c r="V86" s="3"/>
      <c r="W86" s="3">
        <v>8</v>
      </c>
      <c r="X86" s="3"/>
      <c r="Y86" s="3">
        <v>8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>
        <f>SUM(Table25[[#This Row],[31-Jan]:[13-Dec]])</f>
        <v>56</v>
      </c>
    </row>
    <row r="87" spans="1:46" x14ac:dyDescent="0.45">
      <c r="A87" s="2">
        <v>5</v>
      </c>
      <c r="B87" s="3" t="s">
        <v>24</v>
      </c>
      <c r="C87" s="3" t="s">
        <v>25</v>
      </c>
      <c r="D87" s="3" t="s">
        <v>26</v>
      </c>
      <c r="E87" s="3"/>
      <c r="F87" s="3">
        <v>1</v>
      </c>
      <c r="G87" s="3"/>
      <c r="H87" s="3"/>
      <c r="I87" s="3">
        <v>12</v>
      </c>
      <c r="J87" s="3">
        <v>8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>
        <v>15</v>
      </c>
      <c r="Y87" s="3">
        <v>15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>
        <f>SUM(Table25[[#This Row],[31-Jan]:[13-Dec]])</f>
        <v>51</v>
      </c>
    </row>
    <row r="88" spans="1:46" x14ac:dyDescent="0.45">
      <c r="A88" s="2">
        <v>6</v>
      </c>
      <c r="B88" s="3" t="s">
        <v>53</v>
      </c>
      <c r="C88" s="3" t="s">
        <v>31</v>
      </c>
      <c r="D88" s="3" t="s">
        <v>26</v>
      </c>
      <c r="E88" s="3">
        <v>15</v>
      </c>
      <c r="F88" s="3">
        <v>12</v>
      </c>
      <c r="G88" s="3"/>
      <c r="H88" s="3"/>
      <c r="I88" s="3"/>
      <c r="J88" s="3"/>
      <c r="K88" s="3"/>
      <c r="L88" s="3"/>
      <c r="M88" s="3"/>
      <c r="N88" s="3"/>
      <c r="O88" s="3"/>
      <c r="P88" s="3">
        <v>8</v>
      </c>
      <c r="Q88" s="3">
        <v>10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>
        <f>SUM(Table25[[#This Row],[31-Jan]:[13-Dec]])</f>
        <v>45</v>
      </c>
    </row>
    <row r="89" spans="1:46" x14ac:dyDescent="0.45">
      <c r="A89" s="2">
        <v>7</v>
      </c>
      <c r="B89" s="30" t="s">
        <v>171</v>
      </c>
      <c r="C89" s="31" t="s">
        <v>172</v>
      </c>
      <c r="D89" s="3" t="s">
        <v>130</v>
      </c>
      <c r="E89" s="30"/>
      <c r="F89" s="3"/>
      <c r="G89" s="3"/>
      <c r="H89" s="3">
        <v>15</v>
      </c>
      <c r="I89" s="3"/>
      <c r="J89" s="3"/>
      <c r="K89" s="3">
        <v>0</v>
      </c>
      <c r="L89" s="3"/>
      <c r="M89" s="3"/>
      <c r="N89" s="3"/>
      <c r="O89" s="3"/>
      <c r="P89" s="3"/>
      <c r="Q89" s="3"/>
      <c r="R89" s="3">
        <v>12</v>
      </c>
      <c r="S89" s="3"/>
      <c r="T89" s="3">
        <v>15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>
        <f>SUM(Table25[[#This Row],[31-Jan]:[13-Dec]])</f>
        <v>42</v>
      </c>
    </row>
    <row r="90" spans="1:46" x14ac:dyDescent="0.45">
      <c r="A90" s="2">
        <v>8</v>
      </c>
      <c r="B90" s="47" t="s">
        <v>213</v>
      </c>
      <c r="C90" s="45" t="s">
        <v>214</v>
      </c>
      <c r="D90" s="21" t="s">
        <v>130</v>
      </c>
      <c r="E90" s="30"/>
      <c r="F90" s="3"/>
      <c r="G90" s="3"/>
      <c r="H90" s="3"/>
      <c r="I90" s="3"/>
      <c r="J90" s="3"/>
      <c r="K90" s="3"/>
      <c r="L90" s="3">
        <v>8</v>
      </c>
      <c r="M90" s="3"/>
      <c r="N90" s="3"/>
      <c r="O90" s="3"/>
      <c r="P90" s="3"/>
      <c r="Q90" s="3">
        <v>15</v>
      </c>
      <c r="R90" s="3">
        <v>10</v>
      </c>
      <c r="S90" s="3"/>
      <c r="T90" s="3"/>
      <c r="U90" s="3">
        <v>8</v>
      </c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>
        <f>SUM(Table25[[#This Row],[31-Jan]:[13-Dec]])</f>
        <v>41</v>
      </c>
    </row>
    <row r="91" spans="1:46" x14ac:dyDescent="0.45">
      <c r="A91" s="2">
        <v>9</v>
      </c>
      <c r="B91" s="30" t="s">
        <v>56</v>
      </c>
      <c r="C91" s="31" t="s">
        <v>57</v>
      </c>
      <c r="D91" s="3" t="s">
        <v>26</v>
      </c>
      <c r="E91" s="30">
        <v>10</v>
      </c>
      <c r="F91" s="3">
        <v>10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>
        <v>0</v>
      </c>
      <c r="T91" s="3">
        <v>12</v>
      </c>
      <c r="U91" s="3">
        <v>7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>
        <f>SUM(Table25[[#This Row],[31-Jan]:[13-Dec]])</f>
        <v>39</v>
      </c>
    </row>
    <row r="92" spans="1:46" x14ac:dyDescent="0.45">
      <c r="A92" s="2">
        <v>10</v>
      </c>
      <c r="B92" s="30" t="s">
        <v>286</v>
      </c>
      <c r="C92" s="31" t="s">
        <v>287</v>
      </c>
      <c r="D92" s="3" t="s">
        <v>220</v>
      </c>
      <c r="E92" s="3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>
        <v>15</v>
      </c>
      <c r="S92" s="3">
        <v>12</v>
      </c>
      <c r="T92" s="3"/>
      <c r="U92" s="3"/>
      <c r="V92" s="3">
        <v>12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>
        <f>SUM(Table25[[#This Row],[31-Jan]:[13-Dec]])</f>
        <v>39</v>
      </c>
    </row>
    <row r="93" spans="1:46" x14ac:dyDescent="0.45">
      <c r="A93" s="2">
        <v>11</v>
      </c>
      <c r="B93" s="3" t="s">
        <v>60</v>
      </c>
      <c r="C93" s="3" t="s">
        <v>61</v>
      </c>
      <c r="D93" s="3" t="s">
        <v>29</v>
      </c>
      <c r="E93" s="3">
        <v>6</v>
      </c>
      <c r="F93" s="3">
        <v>2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>
        <v>8</v>
      </c>
      <c r="U93" s="3">
        <v>12</v>
      </c>
      <c r="V93" s="3">
        <v>10</v>
      </c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>
        <f>SUM(Table25[[#This Row],[31-Jan]:[13-Dec]])</f>
        <v>38</v>
      </c>
    </row>
    <row r="94" spans="1:46" x14ac:dyDescent="0.45">
      <c r="A94" s="2">
        <v>12</v>
      </c>
      <c r="B94" s="3" t="s">
        <v>329</v>
      </c>
      <c r="C94" s="3" t="s">
        <v>168</v>
      </c>
      <c r="D94" s="3" t="s">
        <v>130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>
        <v>10</v>
      </c>
      <c r="U94" s="3"/>
      <c r="V94" s="3">
        <v>15</v>
      </c>
      <c r="W94" s="3"/>
      <c r="X94" s="3">
        <v>12</v>
      </c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>
        <f>SUM(Table25[[#This Row],[31-Jan]:[13-Dec]])</f>
        <v>37</v>
      </c>
    </row>
    <row r="95" spans="1:46" x14ac:dyDescent="0.45">
      <c r="A95" s="2">
        <v>13</v>
      </c>
      <c r="B95" s="30" t="s">
        <v>32</v>
      </c>
      <c r="C95" s="31" t="s">
        <v>199</v>
      </c>
      <c r="D95" s="3" t="s">
        <v>26</v>
      </c>
      <c r="E95" s="30"/>
      <c r="F95" s="3"/>
      <c r="G95" s="3"/>
      <c r="H95" s="3"/>
      <c r="I95" s="3"/>
      <c r="J95" s="3"/>
      <c r="K95" s="3">
        <v>12</v>
      </c>
      <c r="L95" s="3">
        <v>10</v>
      </c>
      <c r="M95" s="3"/>
      <c r="N95" s="3"/>
      <c r="O95" s="3"/>
      <c r="P95" s="3">
        <v>10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>
        <f>SUM(Table25[[#This Row],[31-Jan]:[13-Dec]])</f>
        <v>32</v>
      </c>
    </row>
    <row r="96" spans="1:46" x14ac:dyDescent="0.45">
      <c r="A96" s="2">
        <v>14</v>
      </c>
      <c r="B96" s="30" t="s">
        <v>235</v>
      </c>
      <c r="C96" s="31" t="s">
        <v>236</v>
      </c>
      <c r="D96" s="3" t="s">
        <v>29</v>
      </c>
      <c r="E96" s="30"/>
      <c r="F96" s="3"/>
      <c r="G96" s="3"/>
      <c r="H96" s="3"/>
      <c r="I96" s="3"/>
      <c r="J96" s="3">
        <v>8</v>
      </c>
      <c r="K96" s="3"/>
      <c r="L96" s="3"/>
      <c r="M96" s="3"/>
      <c r="N96" s="3"/>
      <c r="O96" s="3">
        <v>4</v>
      </c>
      <c r="P96" s="3"/>
      <c r="Q96" s="3"/>
      <c r="R96" s="3"/>
      <c r="S96" s="3">
        <v>7</v>
      </c>
      <c r="T96" s="3"/>
      <c r="U96" s="3"/>
      <c r="V96" s="3"/>
      <c r="W96" s="3">
        <v>12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>
        <f>SUM(Table25[[#This Row],[31-Jan]:[13-Dec]])</f>
        <v>31</v>
      </c>
    </row>
    <row r="97" spans="1:46" x14ac:dyDescent="0.45">
      <c r="A97" s="2">
        <v>15</v>
      </c>
      <c r="B97" s="3" t="s">
        <v>66</v>
      </c>
      <c r="C97" s="3" t="s">
        <v>65</v>
      </c>
      <c r="D97" s="3" t="s">
        <v>29</v>
      </c>
      <c r="E97" s="3">
        <v>0</v>
      </c>
      <c r="F97" s="3">
        <v>6</v>
      </c>
      <c r="G97" s="3"/>
      <c r="H97" s="3"/>
      <c r="I97" s="3"/>
      <c r="J97" s="3"/>
      <c r="K97" s="3"/>
      <c r="L97" s="3"/>
      <c r="M97" s="3">
        <v>0</v>
      </c>
      <c r="N97" s="3">
        <v>5</v>
      </c>
      <c r="O97" s="3">
        <v>0</v>
      </c>
      <c r="P97" s="3"/>
      <c r="Q97" s="3"/>
      <c r="R97" s="3"/>
      <c r="S97" s="3">
        <v>6</v>
      </c>
      <c r="T97" s="3"/>
      <c r="U97" s="3">
        <v>6</v>
      </c>
      <c r="V97" s="3">
        <v>0</v>
      </c>
      <c r="W97" s="3">
        <v>7</v>
      </c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>
        <f>SUM(Table25[[#This Row],[31-Jan]:[13-Dec]])</f>
        <v>30</v>
      </c>
    </row>
    <row r="98" spans="1:46" x14ac:dyDescent="0.45">
      <c r="A98" s="2">
        <v>16</v>
      </c>
      <c r="B98" s="3" t="s">
        <v>119</v>
      </c>
      <c r="C98" s="3" t="s">
        <v>118</v>
      </c>
      <c r="D98" s="3" t="s">
        <v>26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>
        <v>12</v>
      </c>
      <c r="Q98" s="3">
        <v>6</v>
      </c>
      <c r="R98" s="3"/>
      <c r="S98" s="3"/>
      <c r="T98" s="3"/>
      <c r="U98" s="3"/>
      <c r="V98" s="3">
        <v>7</v>
      </c>
      <c r="W98" s="3">
        <v>5</v>
      </c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>
        <f>SUM(Table25[[#This Row],[31-Jan]:[13-Dec]])</f>
        <v>30</v>
      </c>
    </row>
    <row r="99" spans="1:46" x14ac:dyDescent="0.45">
      <c r="A99" s="2">
        <v>17</v>
      </c>
      <c r="B99" s="30" t="s">
        <v>256</v>
      </c>
      <c r="C99" s="31" t="s">
        <v>257</v>
      </c>
      <c r="D99" s="3" t="s">
        <v>29</v>
      </c>
      <c r="E99" s="30"/>
      <c r="F99" s="3"/>
      <c r="G99" s="3"/>
      <c r="H99" s="3"/>
      <c r="I99" s="3"/>
      <c r="J99" s="3"/>
      <c r="K99" s="3"/>
      <c r="L99" s="3"/>
      <c r="M99" s="3">
        <v>7</v>
      </c>
      <c r="N99" s="3">
        <v>12</v>
      </c>
      <c r="O99" s="3">
        <v>10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>
        <f>SUM(Table25[[#This Row],[31-Jan]:[13-Dec]])</f>
        <v>29</v>
      </c>
    </row>
    <row r="100" spans="1:46" x14ac:dyDescent="0.45">
      <c r="A100" s="2">
        <v>18</v>
      </c>
      <c r="B100" s="30" t="s">
        <v>347</v>
      </c>
      <c r="C100" s="31" t="s">
        <v>146</v>
      </c>
      <c r="D100" s="3" t="s">
        <v>130</v>
      </c>
      <c r="E100" s="3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>
        <v>8</v>
      </c>
      <c r="W100" s="3">
        <v>15</v>
      </c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>
        <f>SUM(Table25[[#This Row],[31-Jan]:[13-Dec]])</f>
        <v>23</v>
      </c>
    </row>
    <row r="101" spans="1:46" x14ac:dyDescent="0.45">
      <c r="A101" s="2">
        <v>19</v>
      </c>
      <c r="B101" s="30" t="s">
        <v>258</v>
      </c>
      <c r="C101" s="31" t="s">
        <v>127</v>
      </c>
      <c r="D101" s="3" t="s">
        <v>29</v>
      </c>
      <c r="E101" s="30"/>
      <c r="F101" s="3"/>
      <c r="G101" s="3"/>
      <c r="H101" s="3"/>
      <c r="I101" s="3"/>
      <c r="J101" s="3"/>
      <c r="K101" s="3"/>
      <c r="L101" s="3"/>
      <c r="M101" s="3">
        <v>0</v>
      </c>
      <c r="N101" s="3">
        <v>3</v>
      </c>
      <c r="O101" s="3">
        <v>3</v>
      </c>
      <c r="P101" s="3"/>
      <c r="Q101" s="3"/>
      <c r="R101" s="3"/>
      <c r="S101" s="3"/>
      <c r="T101" s="3"/>
      <c r="U101" s="3">
        <v>15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>
        <f>SUM(Table25[[#This Row],[31-Jan]:[13-Dec]])</f>
        <v>21</v>
      </c>
    </row>
    <row r="102" spans="1:46" x14ac:dyDescent="0.45">
      <c r="A102" s="2">
        <v>20</v>
      </c>
      <c r="B102" s="30" t="s">
        <v>246</v>
      </c>
      <c r="C102" s="31" t="s">
        <v>251</v>
      </c>
      <c r="D102" s="3" t="s">
        <v>130</v>
      </c>
      <c r="E102" s="30"/>
      <c r="F102" s="3"/>
      <c r="G102" s="3"/>
      <c r="H102" s="3"/>
      <c r="I102" s="3"/>
      <c r="J102" s="3"/>
      <c r="K102" s="3"/>
      <c r="L102" s="3"/>
      <c r="M102" s="3">
        <v>15</v>
      </c>
      <c r="N102" s="3">
        <v>2</v>
      </c>
      <c r="O102" s="3">
        <v>1</v>
      </c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>
        <f>SUM(Table25[[#This Row],[31-Jan]:[13-Dec]])</f>
        <v>18</v>
      </c>
    </row>
    <row r="103" spans="1:46" x14ac:dyDescent="0.45">
      <c r="A103" s="2">
        <v>21</v>
      </c>
      <c r="B103" s="3" t="s">
        <v>254</v>
      </c>
      <c r="C103" s="3" t="s">
        <v>255</v>
      </c>
      <c r="D103" s="3" t="s">
        <v>29</v>
      </c>
      <c r="E103" s="3"/>
      <c r="F103" s="3"/>
      <c r="G103" s="3"/>
      <c r="H103" s="3"/>
      <c r="I103" s="3"/>
      <c r="J103" s="3"/>
      <c r="K103" s="3"/>
      <c r="L103" s="3"/>
      <c r="M103" s="3">
        <v>8</v>
      </c>
      <c r="N103" s="3">
        <v>8</v>
      </c>
      <c r="O103" s="3">
        <v>2</v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>
        <f>SUM(Table25[[#This Row],[31-Jan]:[13-Dec]])</f>
        <v>18</v>
      </c>
    </row>
    <row r="104" spans="1:46" x14ac:dyDescent="0.45">
      <c r="A104" s="2">
        <v>22</v>
      </c>
      <c r="B104" s="30" t="s">
        <v>32</v>
      </c>
      <c r="C104" s="31" t="s">
        <v>125</v>
      </c>
      <c r="D104" s="3" t="s">
        <v>26</v>
      </c>
      <c r="E104" s="30">
        <v>7</v>
      </c>
      <c r="F104" s="3">
        <v>8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>
        <f>SUM(Table25[[#This Row],[31-Jan]:[13-Dec]])</f>
        <v>15</v>
      </c>
    </row>
    <row r="105" spans="1:46" x14ac:dyDescent="0.45">
      <c r="A105" s="2">
        <v>23</v>
      </c>
      <c r="B105" s="3" t="s">
        <v>322</v>
      </c>
      <c r="C105" s="3" t="s">
        <v>323</v>
      </c>
      <c r="D105" s="3" t="s">
        <v>220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>
        <v>15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>
        <f>SUM(Table25[[#This Row],[31-Jan]:[13-Dec]])</f>
        <v>15</v>
      </c>
    </row>
    <row r="106" spans="1:46" x14ac:dyDescent="0.45">
      <c r="A106" s="2">
        <v>24</v>
      </c>
      <c r="B106" s="3" t="s">
        <v>197</v>
      </c>
      <c r="C106" s="3" t="s">
        <v>198</v>
      </c>
      <c r="D106" s="3" t="s">
        <v>130</v>
      </c>
      <c r="E106" s="3"/>
      <c r="F106" s="3"/>
      <c r="G106" s="3"/>
      <c r="H106" s="3"/>
      <c r="I106" s="3"/>
      <c r="J106" s="3"/>
      <c r="K106" s="3">
        <v>15</v>
      </c>
      <c r="L106" s="3"/>
      <c r="M106" s="3"/>
      <c r="N106" s="3"/>
      <c r="O106" s="3"/>
      <c r="P106" s="3"/>
      <c r="Q106" s="3"/>
      <c r="R106" s="3">
        <v>0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>
        <f>SUM(Table25[[#This Row],[31-Jan]:[13-Dec]])</f>
        <v>15</v>
      </c>
    </row>
    <row r="107" spans="1:46" x14ac:dyDescent="0.45">
      <c r="A107" s="2">
        <v>25</v>
      </c>
      <c r="B107" s="30" t="s">
        <v>32</v>
      </c>
      <c r="C107" s="31" t="s">
        <v>25</v>
      </c>
      <c r="D107" s="3" t="s">
        <v>26</v>
      </c>
      <c r="E107" s="30"/>
      <c r="F107" s="3"/>
      <c r="G107" s="3"/>
      <c r="H107" s="3"/>
      <c r="I107" s="3"/>
      <c r="J107" s="3">
        <v>15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>
        <f>SUM(Table25[[#This Row],[31-Jan]:[13-Dec]])</f>
        <v>15</v>
      </c>
    </row>
    <row r="108" spans="1:46" x14ac:dyDescent="0.45">
      <c r="A108" s="2">
        <v>26</v>
      </c>
      <c r="B108" s="20" t="s">
        <v>209</v>
      </c>
      <c r="C108" s="18" t="s">
        <v>210</v>
      </c>
      <c r="D108" s="21" t="s">
        <v>29</v>
      </c>
      <c r="E108" s="3"/>
      <c r="F108" s="3"/>
      <c r="G108" s="3"/>
      <c r="H108" s="3"/>
      <c r="I108" s="3"/>
      <c r="J108" s="3"/>
      <c r="K108" s="3"/>
      <c r="L108" s="3">
        <v>0</v>
      </c>
      <c r="M108" s="3"/>
      <c r="N108" s="3"/>
      <c r="O108" s="3">
        <v>15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>
        <f>SUM(Table25[[#This Row],[31-Jan]:[13-Dec]])</f>
        <v>15</v>
      </c>
    </row>
    <row r="109" spans="1:46" x14ac:dyDescent="0.45">
      <c r="A109" s="2">
        <v>27</v>
      </c>
      <c r="B109" s="3" t="s">
        <v>240</v>
      </c>
      <c r="C109" s="3" t="s">
        <v>241</v>
      </c>
      <c r="D109" s="3" t="s">
        <v>242</v>
      </c>
      <c r="E109" s="3"/>
      <c r="F109" s="3"/>
      <c r="G109" s="3"/>
      <c r="H109" s="3"/>
      <c r="I109" s="3"/>
      <c r="J109" s="3"/>
      <c r="K109" s="3"/>
      <c r="L109" s="3"/>
      <c r="M109" s="3">
        <v>6</v>
      </c>
      <c r="N109" s="3">
        <v>7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>
        <f>SUM(Table25[[#This Row],[31-Jan]:[13-Dec]])</f>
        <v>13</v>
      </c>
    </row>
    <row r="110" spans="1:46" x14ac:dyDescent="0.45">
      <c r="A110" s="2">
        <v>28</v>
      </c>
      <c r="B110" s="3" t="s">
        <v>278</v>
      </c>
      <c r="C110" s="3" t="s">
        <v>118</v>
      </c>
      <c r="D110" s="3" t="s">
        <v>26</v>
      </c>
      <c r="E110" s="3"/>
      <c r="F110" s="3"/>
      <c r="G110" s="3"/>
      <c r="H110" s="3"/>
      <c r="I110" s="3"/>
      <c r="J110" s="3"/>
      <c r="K110" s="3"/>
      <c r="L110" s="3"/>
      <c r="M110" s="3"/>
      <c r="N110" s="3">
        <v>6</v>
      </c>
      <c r="O110" s="3">
        <v>7</v>
      </c>
      <c r="P110" s="3"/>
      <c r="Q110" s="3"/>
      <c r="R110" s="3"/>
      <c r="S110" s="3"/>
      <c r="T110" s="3"/>
      <c r="U110" s="3"/>
      <c r="V110" s="3"/>
      <c r="W110" s="3">
        <v>0</v>
      </c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>
        <f>SUM(Table25[[#This Row],[31-Jan]:[13-Dec]])</f>
        <v>13</v>
      </c>
    </row>
    <row r="111" spans="1:46" x14ac:dyDescent="0.45">
      <c r="A111" s="2">
        <v>29</v>
      </c>
      <c r="B111" s="3" t="s">
        <v>169</v>
      </c>
      <c r="C111" s="3" t="s">
        <v>170</v>
      </c>
      <c r="D111" s="3" t="s">
        <v>130</v>
      </c>
      <c r="E111" s="3"/>
      <c r="F111" s="3"/>
      <c r="G111" s="3"/>
      <c r="H111" s="3"/>
      <c r="I111" s="3"/>
      <c r="J111" s="3"/>
      <c r="K111" s="3">
        <v>8</v>
      </c>
      <c r="L111" s="3">
        <v>5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>
        <f>SUM(Table25[[#This Row],[31-Jan]:[13-Dec]])</f>
        <v>13</v>
      </c>
    </row>
    <row r="112" spans="1:46" x14ac:dyDescent="0.45">
      <c r="A112" s="2">
        <v>30</v>
      </c>
      <c r="B112" s="3" t="s">
        <v>64</v>
      </c>
      <c r="C112" s="3" t="s">
        <v>65</v>
      </c>
      <c r="D112" s="3" t="s">
        <v>29</v>
      </c>
      <c r="E112" s="3">
        <v>0</v>
      </c>
      <c r="F112" s="3">
        <v>7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>
        <v>0</v>
      </c>
      <c r="W112" s="3">
        <v>6</v>
      </c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>
        <f>SUM(Table25[[#This Row],[31-Jan]:[13-Dec]])</f>
        <v>13</v>
      </c>
    </row>
    <row r="113" spans="1:46" x14ac:dyDescent="0.45">
      <c r="A113" s="2">
        <v>31</v>
      </c>
      <c r="B113" s="3" t="s">
        <v>66</v>
      </c>
      <c r="C113" s="3" t="s">
        <v>127</v>
      </c>
      <c r="D113" s="51" t="s">
        <v>29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>
        <v>12</v>
      </c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52"/>
      <c r="AT113" s="52">
        <f>SUM(Table25[[#This Row],[31-Jan]:[13-Dec]])</f>
        <v>12</v>
      </c>
    </row>
    <row r="114" spans="1:46" x14ac:dyDescent="0.45">
      <c r="A114" s="2">
        <v>32</v>
      </c>
      <c r="B114" s="3" t="s">
        <v>32</v>
      </c>
      <c r="C114" s="3" t="s">
        <v>37</v>
      </c>
      <c r="D114" s="3" t="s">
        <v>26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>
        <v>12</v>
      </c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>
        <f>SUM(Table25[[#This Row],[31-Jan]:[13-Dec]])</f>
        <v>12</v>
      </c>
    </row>
    <row r="115" spans="1:46" x14ac:dyDescent="0.45">
      <c r="A115" s="2">
        <v>33</v>
      </c>
      <c r="B115" s="3" t="s">
        <v>258</v>
      </c>
      <c r="C115" s="3" t="s">
        <v>210</v>
      </c>
      <c r="D115" s="3" t="s">
        <v>29</v>
      </c>
      <c r="E115" s="3"/>
      <c r="F115" s="3"/>
      <c r="G115" s="3"/>
      <c r="H115" s="3"/>
      <c r="I115" s="3"/>
      <c r="J115" s="3"/>
      <c r="K115" s="3"/>
      <c r="L115" s="3"/>
      <c r="M115" s="3"/>
      <c r="N115" s="3">
        <v>4</v>
      </c>
      <c r="O115" s="3">
        <v>8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>
        <f>SUM(Table25[[#This Row],[31-Jan]:[13-Dec]])</f>
        <v>12</v>
      </c>
    </row>
    <row r="116" spans="1:46" x14ac:dyDescent="0.45">
      <c r="A116" s="2">
        <v>34</v>
      </c>
      <c r="B116" s="3" t="s">
        <v>276</v>
      </c>
      <c r="C116" s="3" t="s">
        <v>255</v>
      </c>
      <c r="D116" s="3" t="s">
        <v>29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>
        <v>1</v>
      </c>
      <c r="P116" s="3"/>
      <c r="Q116" s="3"/>
      <c r="R116" s="3"/>
      <c r="S116" s="3"/>
      <c r="T116" s="3"/>
      <c r="U116" s="3"/>
      <c r="V116" s="3"/>
      <c r="W116" s="3"/>
      <c r="X116" s="3">
        <v>10</v>
      </c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>
        <f>SUM(Table25[[#This Row],[31-Jan]:[13-Dec]])</f>
        <v>11</v>
      </c>
    </row>
    <row r="117" spans="1:46" x14ac:dyDescent="0.45">
      <c r="A117" s="2">
        <v>35</v>
      </c>
      <c r="B117" s="3" t="s">
        <v>324</v>
      </c>
      <c r="C117" s="3" t="s">
        <v>325</v>
      </c>
      <c r="D117" s="3" t="s">
        <v>220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>
        <v>10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>
        <f>SUM(Table25[[#This Row],[31-Jan]:[13-Dec]])</f>
        <v>10</v>
      </c>
    </row>
    <row r="118" spans="1:46" x14ac:dyDescent="0.45">
      <c r="A118" s="2">
        <v>36</v>
      </c>
      <c r="B118" s="3" t="s">
        <v>252</v>
      </c>
      <c r="C118" s="3" t="s">
        <v>253</v>
      </c>
      <c r="D118" s="3" t="s">
        <v>130</v>
      </c>
      <c r="E118" s="3"/>
      <c r="F118" s="3"/>
      <c r="G118" s="3"/>
      <c r="H118" s="3"/>
      <c r="I118" s="3"/>
      <c r="J118" s="3"/>
      <c r="K118" s="3"/>
      <c r="L118" s="3"/>
      <c r="M118" s="3">
        <v>10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>
        <f>SUM(Table25[[#This Row],[31-Jan]:[13-Dec]])</f>
        <v>10</v>
      </c>
    </row>
    <row r="119" spans="1:46" x14ac:dyDescent="0.45">
      <c r="A119" s="2">
        <v>37</v>
      </c>
      <c r="B119" s="3" t="s">
        <v>121</v>
      </c>
      <c r="C119" s="3" t="s">
        <v>127</v>
      </c>
      <c r="D119" s="3" t="s">
        <v>277</v>
      </c>
      <c r="E119" s="3"/>
      <c r="F119" s="3"/>
      <c r="G119" s="3"/>
      <c r="H119" s="3"/>
      <c r="I119" s="3"/>
      <c r="J119" s="3"/>
      <c r="K119" s="3"/>
      <c r="L119" s="3"/>
      <c r="M119" s="3"/>
      <c r="N119" s="3">
        <v>10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>
        <f>SUM(Table25[[#This Row],[31-Jan]:[13-Dec]])</f>
        <v>10</v>
      </c>
    </row>
    <row r="120" spans="1:46" x14ac:dyDescent="0.45">
      <c r="A120" s="2">
        <v>38</v>
      </c>
      <c r="B120" s="3" t="s">
        <v>200</v>
      </c>
      <c r="C120" s="3" t="s">
        <v>201</v>
      </c>
      <c r="D120" s="3" t="s">
        <v>130</v>
      </c>
      <c r="E120" s="3"/>
      <c r="F120" s="3"/>
      <c r="G120" s="3"/>
      <c r="H120" s="3"/>
      <c r="I120" s="3"/>
      <c r="J120" s="3"/>
      <c r="K120" s="3">
        <v>10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>
        <f>SUM(Table25[[#This Row],[31-Jan]:[13-Dec]])</f>
        <v>10</v>
      </c>
    </row>
    <row r="121" spans="1:46" x14ac:dyDescent="0.45">
      <c r="A121" s="2">
        <v>39</v>
      </c>
      <c r="B121" s="3" t="s">
        <v>62</v>
      </c>
      <c r="C121" s="3" t="s">
        <v>63</v>
      </c>
      <c r="D121" s="3" t="s">
        <v>29</v>
      </c>
      <c r="E121" s="3">
        <v>5</v>
      </c>
      <c r="F121" s="3">
        <v>4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>
        <f>SUM(Table25[[#This Row],[31-Jan]:[13-Dec]])</f>
        <v>9</v>
      </c>
    </row>
    <row r="122" spans="1:46" x14ac:dyDescent="0.45">
      <c r="A122" s="2">
        <v>40</v>
      </c>
      <c r="B122" s="20" t="s">
        <v>215</v>
      </c>
      <c r="C122" s="18" t="s">
        <v>172</v>
      </c>
      <c r="D122" s="21" t="s">
        <v>130</v>
      </c>
      <c r="E122" s="3"/>
      <c r="F122" s="3"/>
      <c r="G122" s="3"/>
      <c r="H122" s="3"/>
      <c r="I122" s="3"/>
      <c r="J122" s="3"/>
      <c r="K122" s="3"/>
      <c r="L122" s="3">
        <v>7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>
        <f>SUM(Table25[[#This Row],[31-Jan]:[13-Dec]])</f>
        <v>7</v>
      </c>
    </row>
    <row r="123" spans="1:46" x14ac:dyDescent="0.45">
      <c r="A123" s="2">
        <v>41</v>
      </c>
      <c r="B123" s="3" t="s">
        <v>32</v>
      </c>
      <c r="C123" s="3" t="s">
        <v>283</v>
      </c>
      <c r="D123" s="3" t="s">
        <v>26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>
        <v>6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>
        <f>SUM(Table25[[#This Row],[31-Jan]:[13-Dec]])</f>
        <v>6</v>
      </c>
    </row>
    <row r="124" spans="1:46" x14ac:dyDescent="0.45">
      <c r="A124" s="2">
        <v>42</v>
      </c>
      <c r="B124" s="3" t="s">
        <v>121</v>
      </c>
      <c r="C124" s="3" t="s">
        <v>65</v>
      </c>
      <c r="D124" s="3" t="s">
        <v>29</v>
      </c>
      <c r="E124" s="3"/>
      <c r="F124" s="3">
        <v>5</v>
      </c>
      <c r="G124" s="3"/>
      <c r="H124" s="3"/>
      <c r="I124" s="3"/>
      <c r="J124" s="3"/>
      <c r="K124" s="3"/>
      <c r="L124" s="3"/>
      <c r="M124" s="3"/>
      <c r="N124" s="3">
        <v>1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>
        <f>SUM(Table25[[#This Row],[31-Jan]:[13-Dec]])</f>
        <v>6</v>
      </c>
    </row>
    <row r="125" spans="1:46" x14ac:dyDescent="0.45">
      <c r="A125" s="2">
        <v>43</v>
      </c>
      <c r="B125" s="3" t="s">
        <v>243</v>
      </c>
      <c r="C125" s="3" t="s">
        <v>255</v>
      </c>
      <c r="D125" s="3" t="s">
        <v>29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>
        <v>5</v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>
        <f>SUM(Table25[[#This Row],[31-Jan]:[13-Dec]])</f>
        <v>5</v>
      </c>
    </row>
    <row r="126" spans="1:46" x14ac:dyDescent="0.45">
      <c r="A126" s="2">
        <v>44</v>
      </c>
      <c r="B126" s="3" t="s">
        <v>33</v>
      </c>
      <c r="C126" s="3" t="s">
        <v>34</v>
      </c>
      <c r="D126" s="3" t="s">
        <v>26</v>
      </c>
      <c r="E126" s="3"/>
      <c r="F126" s="3">
        <v>3</v>
      </c>
      <c r="G126" s="3"/>
      <c r="H126" s="3"/>
      <c r="I126" s="3"/>
      <c r="J126" s="3"/>
      <c r="K126" s="3"/>
      <c r="L126" s="3"/>
      <c r="M126" s="3"/>
      <c r="N126" s="3">
        <v>1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>
        <f>SUM(Table25[[#This Row],[31-Jan]:[13-Dec]])</f>
        <v>4</v>
      </c>
    </row>
    <row r="127" spans="1:46" x14ac:dyDescent="0.45">
      <c r="A127" s="2"/>
      <c r="B127" s="3" t="s">
        <v>278</v>
      </c>
      <c r="C127" s="3" t="s">
        <v>34</v>
      </c>
      <c r="D127" s="51" t="s">
        <v>26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>
        <v>0</v>
      </c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52"/>
      <c r="AT127" s="52">
        <f>SUM(Table25[[#This Row],[31-Jan]:[13-Dec]])</f>
        <v>0</v>
      </c>
    </row>
    <row r="128" spans="1:46" x14ac:dyDescent="0.45">
      <c r="A128" s="2"/>
      <c r="B128" s="3" t="s">
        <v>350</v>
      </c>
      <c r="C128" s="3" t="s">
        <v>65</v>
      </c>
      <c r="D128" s="3" t="s">
        <v>29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>
        <v>0</v>
      </c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>
        <f>SUM(Table25[[#This Row],[31-Jan]:[13-Dec]])</f>
        <v>0</v>
      </c>
    </row>
    <row r="129" spans="1:46" x14ac:dyDescent="0.45">
      <c r="A129" s="2"/>
      <c r="B129" s="3" t="s">
        <v>209</v>
      </c>
      <c r="C129" s="3" t="s">
        <v>316</v>
      </c>
      <c r="D129" s="3" t="s">
        <v>29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>
        <v>0</v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>
        <f>SUM(Table25[[#This Row],[31-Jan]:[13-Dec]])</f>
        <v>0</v>
      </c>
    </row>
    <row r="130" spans="1:46" x14ac:dyDescent="0.45">
      <c r="A130" s="2"/>
      <c r="B130" s="3" t="s">
        <v>248</v>
      </c>
      <c r="C130" s="3" t="s">
        <v>118</v>
      </c>
      <c r="D130" s="3" t="s">
        <v>29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>
        <v>0</v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>
        <f>SUM(Table25[[#This Row],[31-Jan]:[13-Dec]])</f>
        <v>0</v>
      </c>
    </row>
    <row r="131" spans="1:46" x14ac:dyDescent="0.45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15">
        <f>SUM(Table25[[#This Row],[31-Jan]:[13-Dec]])</f>
        <v>0</v>
      </c>
    </row>
    <row r="132" spans="1:46" x14ac:dyDescent="0.45">
      <c r="A132" s="41"/>
      <c r="B132" s="42"/>
      <c r="C132" s="43"/>
      <c r="D132" s="15"/>
      <c r="E132" s="42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>
        <f>SUM(Table25[[#This Row],[31-Jan]:[13-Dec]])</f>
        <v>0</v>
      </c>
    </row>
    <row r="134" spans="1:46" ht="23.25" x14ac:dyDescent="0.7">
      <c r="A134" s="49" t="s">
        <v>5</v>
      </c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16"/>
      <c r="AS134" s="16"/>
      <c r="AT134" s="16"/>
    </row>
    <row r="135" spans="1:46" x14ac:dyDescent="0.45">
      <c r="A135" s="26" t="s">
        <v>176</v>
      </c>
      <c r="B135" s="1" t="s">
        <v>21</v>
      </c>
      <c r="C135" s="1" t="s">
        <v>22</v>
      </c>
      <c r="D135" s="23" t="s">
        <v>23</v>
      </c>
      <c r="E135" s="4" t="s">
        <v>81</v>
      </c>
      <c r="F135" s="4" t="s">
        <v>82</v>
      </c>
      <c r="G135" s="4" t="s">
        <v>83</v>
      </c>
      <c r="H135" s="4" t="s">
        <v>84</v>
      </c>
      <c r="I135" s="4" t="s">
        <v>216</v>
      </c>
      <c r="J135" s="4" t="s">
        <v>217</v>
      </c>
      <c r="K135" s="4" t="s">
        <v>85</v>
      </c>
      <c r="L135" s="4" t="s">
        <v>86</v>
      </c>
      <c r="M135" s="4" t="s">
        <v>177</v>
      </c>
      <c r="N135" s="4" t="s">
        <v>178</v>
      </c>
      <c r="O135" s="4" t="s">
        <v>179</v>
      </c>
      <c r="P135" s="4" t="s">
        <v>87</v>
      </c>
      <c r="Q135" s="4" t="s">
        <v>88</v>
      </c>
      <c r="R135" s="4" t="s">
        <v>89</v>
      </c>
      <c r="S135" s="4" t="s">
        <v>90</v>
      </c>
      <c r="T135" s="4" t="s">
        <v>91</v>
      </c>
      <c r="U135" s="4" t="s">
        <v>92</v>
      </c>
      <c r="V135" s="4" t="s">
        <v>93</v>
      </c>
      <c r="W135" s="4" t="s">
        <v>94</v>
      </c>
      <c r="X135" s="4" t="s">
        <v>95</v>
      </c>
      <c r="Y135" s="4" t="s">
        <v>96</v>
      </c>
      <c r="Z135" s="4" t="s">
        <v>97</v>
      </c>
      <c r="AA135" s="4" t="s">
        <v>98</v>
      </c>
      <c r="AB135" s="4" t="s">
        <v>99</v>
      </c>
      <c r="AC135" s="4" t="s">
        <v>100</v>
      </c>
      <c r="AD135" s="4" t="s">
        <v>101</v>
      </c>
      <c r="AE135" s="4" t="s">
        <v>102</v>
      </c>
      <c r="AF135" s="4" t="s">
        <v>103</v>
      </c>
      <c r="AG135" s="4" t="s">
        <v>104</v>
      </c>
      <c r="AH135" s="4" t="s">
        <v>105</v>
      </c>
      <c r="AI135" s="4" t="s">
        <v>106</v>
      </c>
      <c r="AJ135" s="4" t="s">
        <v>107</v>
      </c>
      <c r="AK135" s="4" t="s">
        <v>108</v>
      </c>
      <c r="AL135" s="4" t="s">
        <v>109</v>
      </c>
      <c r="AM135" s="4" t="s">
        <v>110</v>
      </c>
      <c r="AN135" s="4" t="s">
        <v>111</v>
      </c>
      <c r="AO135" s="4" t="s">
        <v>112</v>
      </c>
      <c r="AP135" s="4" t="s">
        <v>113</v>
      </c>
      <c r="AQ135" s="4" t="s">
        <v>114</v>
      </c>
      <c r="AR135" s="4" t="s">
        <v>115</v>
      </c>
      <c r="AS135" s="4" t="s">
        <v>116</v>
      </c>
      <c r="AT135" s="4" t="s">
        <v>180</v>
      </c>
    </row>
    <row r="136" spans="1:46" x14ac:dyDescent="0.45">
      <c r="A136" s="2">
        <v>1</v>
      </c>
      <c r="B136" s="7" t="s">
        <v>128</v>
      </c>
      <c r="C136" s="7" t="s">
        <v>129</v>
      </c>
      <c r="D136" s="7" t="s">
        <v>130</v>
      </c>
      <c r="E136" s="6"/>
      <c r="F136" s="3"/>
      <c r="G136" s="3">
        <v>15</v>
      </c>
      <c r="H136" s="6"/>
      <c r="I136" s="3">
        <v>15</v>
      </c>
      <c r="J136" s="6"/>
      <c r="K136" s="6"/>
      <c r="L136" s="3">
        <v>15</v>
      </c>
      <c r="M136" s="6"/>
      <c r="N136" s="3">
        <v>15</v>
      </c>
      <c r="O136" s="3">
        <v>15</v>
      </c>
      <c r="P136" s="3">
        <v>15</v>
      </c>
      <c r="Q136" s="3">
        <v>15</v>
      </c>
      <c r="R136" s="3">
        <v>15</v>
      </c>
      <c r="S136" s="3">
        <v>15</v>
      </c>
      <c r="T136" s="6"/>
      <c r="U136" s="6"/>
      <c r="V136" s="3">
        <v>0</v>
      </c>
      <c r="W136" s="6"/>
      <c r="X136" s="6"/>
      <c r="Y136" s="52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3"/>
      <c r="AT136" s="14">
        <f>SUM(Table27[[#This Row],[31-Jan]:[13-Dec]])</f>
        <v>135</v>
      </c>
    </row>
    <row r="137" spans="1:46" x14ac:dyDescent="0.45">
      <c r="A137" s="2">
        <v>2</v>
      </c>
      <c r="B137" s="36" t="s">
        <v>48</v>
      </c>
      <c r="C137" s="37" t="s">
        <v>49</v>
      </c>
      <c r="D137" s="7" t="s">
        <v>281</v>
      </c>
      <c r="E137" s="32"/>
      <c r="F137" s="3">
        <v>15</v>
      </c>
      <c r="G137" s="6"/>
      <c r="H137" s="6"/>
      <c r="I137" s="6"/>
      <c r="J137" s="6"/>
      <c r="K137" s="6"/>
      <c r="L137" s="3">
        <v>12</v>
      </c>
      <c r="M137" s="3">
        <v>0</v>
      </c>
      <c r="N137" s="3">
        <v>0</v>
      </c>
      <c r="O137" s="3">
        <v>12</v>
      </c>
      <c r="P137" s="3"/>
      <c r="Q137" s="3"/>
      <c r="R137" s="3"/>
      <c r="S137" s="3">
        <v>0</v>
      </c>
      <c r="T137" s="6"/>
      <c r="U137" s="6"/>
      <c r="V137" s="6"/>
      <c r="W137" s="6"/>
      <c r="X137" s="52">
        <v>12</v>
      </c>
      <c r="Y137" s="52">
        <v>15</v>
      </c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3"/>
      <c r="AT137" s="3">
        <f>SUM(Table27[[#This Row],[31-Jan]:[13-Dec]])</f>
        <v>66</v>
      </c>
    </row>
    <row r="138" spans="1:46" x14ac:dyDescent="0.45">
      <c r="A138" s="2">
        <v>3</v>
      </c>
      <c r="B138" s="56" t="s">
        <v>203</v>
      </c>
      <c r="C138" s="57" t="s">
        <v>255</v>
      </c>
      <c r="D138" s="58" t="s">
        <v>29</v>
      </c>
      <c r="E138" s="59"/>
      <c r="F138" s="55"/>
      <c r="G138" s="60"/>
      <c r="H138" s="60"/>
      <c r="I138" s="6"/>
      <c r="J138" s="6"/>
      <c r="K138" s="60"/>
      <c r="L138" s="55"/>
      <c r="M138" s="60"/>
      <c r="N138" s="55"/>
      <c r="O138" s="55"/>
      <c r="P138" s="55"/>
      <c r="Q138" s="55"/>
      <c r="R138" s="55"/>
      <c r="S138" s="55"/>
      <c r="T138" s="60"/>
      <c r="U138" s="60"/>
      <c r="V138" s="60"/>
      <c r="W138" s="60"/>
      <c r="X138" s="60"/>
      <c r="Y138" s="55">
        <v>12</v>
      </c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51"/>
      <c r="AT138" s="55">
        <f>SUM(Table27[[#This Row],[31-Jan]:[13-Dec]])</f>
        <v>12</v>
      </c>
    </row>
    <row r="139" spans="1:46" x14ac:dyDescent="0.45">
      <c r="A139" s="2"/>
      <c r="B139" s="7" t="s">
        <v>203</v>
      </c>
      <c r="C139" s="7" t="s">
        <v>46</v>
      </c>
      <c r="D139" s="7" t="s">
        <v>29</v>
      </c>
      <c r="E139" s="6"/>
      <c r="F139" s="3"/>
      <c r="G139" s="6"/>
      <c r="H139" s="6"/>
      <c r="I139" s="6"/>
      <c r="J139" s="6"/>
      <c r="K139" s="6"/>
      <c r="L139" s="3"/>
      <c r="M139" s="6"/>
      <c r="N139" s="3"/>
      <c r="O139" s="3"/>
      <c r="P139" s="3"/>
      <c r="Q139" s="3">
        <v>0</v>
      </c>
      <c r="R139" s="3"/>
      <c r="S139" s="3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3"/>
      <c r="AT139" s="15">
        <f>SUM(Table27[[#This Row],[31-Jan]:[13-Dec]])</f>
        <v>0</v>
      </c>
    </row>
    <row r="140" spans="1:46" x14ac:dyDescent="0.45">
      <c r="A140" s="23"/>
      <c r="B140" s="8"/>
      <c r="C140" s="8"/>
      <c r="D140" s="8"/>
      <c r="E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6" x14ac:dyDescent="0.45">
      <c r="A141" s="23"/>
      <c r="B141" s="8"/>
      <c r="C141" s="8"/>
      <c r="D141" s="8"/>
      <c r="E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6" x14ac:dyDescent="0.45">
      <c r="A142" s="23"/>
      <c r="B142" s="8"/>
      <c r="C142" s="8"/>
      <c r="D142" s="8"/>
      <c r="E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6" x14ac:dyDescent="0.45">
      <c r="A143" s="23"/>
      <c r="B143" s="8"/>
      <c r="C143" s="8"/>
      <c r="D143" s="8"/>
      <c r="E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5" spans="1:46" ht="23.25" x14ac:dyDescent="0.7">
      <c r="A145" s="49" t="s">
        <v>6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16"/>
      <c r="AS145" s="16"/>
      <c r="AT145" s="16"/>
    </row>
    <row r="146" spans="1:46" x14ac:dyDescent="0.45">
      <c r="A146" s="26" t="s">
        <v>176</v>
      </c>
      <c r="B146" s="1" t="s">
        <v>21</v>
      </c>
      <c r="C146" s="1" t="s">
        <v>22</v>
      </c>
      <c r="D146" s="23" t="s">
        <v>23</v>
      </c>
      <c r="E146" s="4" t="s">
        <v>81</v>
      </c>
      <c r="F146" s="4" t="s">
        <v>82</v>
      </c>
      <c r="G146" s="4" t="s">
        <v>83</v>
      </c>
      <c r="H146" s="4" t="s">
        <v>84</v>
      </c>
      <c r="I146" s="4" t="s">
        <v>216</v>
      </c>
      <c r="J146" s="4" t="s">
        <v>217</v>
      </c>
      <c r="K146" s="4" t="s">
        <v>85</v>
      </c>
      <c r="L146" s="4" t="s">
        <v>86</v>
      </c>
      <c r="M146" s="4" t="s">
        <v>177</v>
      </c>
      <c r="N146" s="4" t="s">
        <v>178</v>
      </c>
      <c r="O146" s="4" t="s">
        <v>179</v>
      </c>
      <c r="P146" s="4" t="s">
        <v>87</v>
      </c>
      <c r="Q146" s="4" t="s">
        <v>88</v>
      </c>
      <c r="R146" s="4" t="s">
        <v>89</v>
      </c>
      <c r="S146" s="4" t="s">
        <v>90</v>
      </c>
      <c r="T146" s="4" t="s">
        <v>91</v>
      </c>
      <c r="U146" s="4" t="s">
        <v>92</v>
      </c>
      <c r="V146" s="4" t="s">
        <v>93</v>
      </c>
      <c r="W146" s="4" t="s">
        <v>94</v>
      </c>
      <c r="X146" s="4" t="s">
        <v>95</v>
      </c>
      <c r="Y146" s="4" t="s">
        <v>96</v>
      </c>
      <c r="Z146" s="4" t="s">
        <v>97</v>
      </c>
      <c r="AA146" s="4" t="s">
        <v>98</v>
      </c>
      <c r="AB146" s="4" t="s">
        <v>99</v>
      </c>
      <c r="AC146" s="4" t="s">
        <v>100</v>
      </c>
      <c r="AD146" s="4" t="s">
        <v>101</v>
      </c>
      <c r="AE146" s="4" t="s">
        <v>102</v>
      </c>
      <c r="AF146" s="4" t="s">
        <v>103</v>
      </c>
      <c r="AG146" s="4" t="s">
        <v>104</v>
      </c>
      <c r="AH146" s="4" t="s">
        <v>105</v>
      </c>
      <c r="AI146" s="4" t="s">
        <v>106</v>
      </c>
      <c r="AJ146" s="4" t="s">
        <v>107</v>
      </c>
      <c r="AK146" s="4" t="s">
        <v>108</v>
      </c>
      <c r="AL146" s="4" t="s">
        <v>109</v>
      </c>
      <c r="AM146" s="4" t="s">
        <v>110</v>
      </c>
      <c r="AN146" s="4" t="s">
        <v>111</v>
      </c>
      <c r="AO146" s="4" t="s">
        <v>112</v>
      </c>
      <c r="AP146" s="4" t="s">
        <v>113</v>
      </c>
      <c r="AQ146" s="4" t="s">
        <v>114</v>
      </c>
      <c r="AR146" s="4" t="s">
        <v>115</v>
      </c>
      <c r="AS146" s="4" t="s">
        <v>116</v>
      </c>
      <c r="AT146" s="4" t="s">
        <v>180</v>
      </c>
    </row>
    <row r="147" spans="1:46" x14ac:dyDescent="0.45">
      <c r="A147" s="2">
        <v>1</v>
      </c>
      <c r="B147" s="9" t="s">
        <v>131</v>
      </c>
      <c r="C147" s="9" t="s">
        <v>132</v>
      </c>
      <c r="D147" s="9" t="s">
        <v>133</v>
      </c>
      <c r="E147" s="6"/>
      <c r="F147" s="6"/>
      <c r="G147" s="3">
        <v>15</v>
      </c>
      <c r="H147" s="3">
        <v>15</v>
      </c>
      <c r="I147" s="3">
        <v>10</v>
      </c>
      <c r="J147" s="3">
        <v>10</v>
      </c>
      <c r="K147" s="6"/>
      <c r="L147" s="6"/>
      <c r="M147" s="3">
        <v>15</v>
      </c>
      <c r="N147" s="3">
        <v>6</v>
      </c>
      <c r="O147" s="3">
        <v>7</v>
      </c>
      <c r="P147" s="3">
        <v>8</v>
      </c>
      <c r="Q147" s="3">
        <v>6</v>
      </c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3"/>
      <c r="AT147" s="14">
        <f>SUM(Table28[[#This Row],[31-Jan]:[13-Dec]])</f>
        <v>92</v>
      </c>
    </row>
    <row r="148" spans="1:46" x14ac:dyDescent="0.45">
      <c r="A148" s="2">
        <v>2</v>
      </c>
      <c r="B148" s="3" t="s">
        <v>134</v>
      </c>
      <c r="C148" s="3" t="s">
        <v>132</v>
      </c>
      <c r="D148" s="3" t="s">
        <v>133</v>
      </c>
      <c r="E148" s="3"/>
      <c r="F148" s="3"/>
      <c r="G148" s="3"/>
      <c r="H148" s="3"/>
      <c r="I148" s="3">
        <v>8</v>
      </c>
      <c r="J148" s="3">
        <v>15</v>
      </c>
      <c r="K148" s="3"/>
      <c r="L148" s="3"/>
      <c r="M148" s="3">
        <v>8</v>
      </c>
      <c r="N148" s="3">
        <v>15</v>
      </c>
      <c r="O148" s="3">
        <v>6</v>
      </c>
      <c r="P148" s="3">
        <v>7</v>
      </c>
      <c r="Q148" s="3">
        <v>2</v>
      </c>
      <c r="R148" s="3">
        <v>12</v>
      </c>
      <c r="S148" s="3">
        <v>12</v>
      </c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>
        <f>SUM(Table28[[#This Row],[31-Jan]:[13-Dec]])</f>
        <v>85</v>
      </c>
    </row>
    <row r="149" spans="1:46" x14ac:dyDescent="0.45">
      <c r="A149" s="2">
        <v>3</v>
      </c>
      <c r="B149" s="3" t="s">
        <v>209</v>
      </c>
      <c r="C149" s="3" t="s">
        <v>316</v>
      </c>
      <c r="D149" s="3" t="s">
        <v>29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>
        <v>4</v>
      </c>
      <c r="R149" s="3"/>
      <c r="S149" s="3"/>
      <c r="T149" s="3">
        <v>12</v>
      </c>
      <c r="U149" s="3">
        <v>15</v>
      </c>
      <c r="V149" s="3">
        <v>15</v>
      </c>
      <c r="W149" s="3"/>
      <c r="X149" s="3"/>
      <c r="Y149" s="3">
        <v>10</v>
      </c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>
        <f>SUM(Table28[[#This Row],[31-Jan]:[13-Dec]])</f>
        <v>56</v>
      </c>
    </row>
    <row r="150" spans="1:46" x14ac:dyDescent="0.45">
      <c r="A150" s="2">
        <v>4</v>
      </c>
      <c r="B150" s="3" t="s">
        <v>32</v>
      </c>
      <c r="C150" s="3" t="s">
        <v>283</v>
      </c>
      <c r="D150" s="3" t="s">
        <v>281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>
        <v>15</v>
      </c>
      <c r="P150" s="3">
        <v>5</v>
      </c>
      <c r="Q150" s="3">
        <v>12</v>
      </c>
      <c r="R150" s="3">
        <v>10</v>
      </c>
      <c r="S150" s="3">
        <v>8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>
        <f>SUM(Table28[[#This Row],[31-Jan]:[13-Dec]])</f>
        <v>50</v>
      </c>
    </row>
    <row r="151" spans="1:46" x14ac:dyDescent="0.45">
      <c r="A151" s="2">
        <v>5</v>
      </c>
      <c r="B151" s="3" t="s">
        <v>259</v>
      </c>
      <c r="C151" s="3" t="s">
        <v>253</v>
      </c>
      <c r="D151" s="3" t="s">
        <v>155</v>
      </c>
      <c r="E151" s="3"/>
      <c r="F151" s="3"/>
      <c r="G151" s="3"/>
      <c r="H151" s="3"/>
      <c r="I151" s="3"/>
      <c r="J151" s="3"/>
      <c r="K151" s="3"/>
      <c r="L151" s="3"/>
      <c r="M151" s="3">
        <v>12</v>
      </c>
      <c r="N151" s="3">
        <v>7</v>
      </c>
      <c r="O151" s="3">
        <v>10</v>
      </c>
      <c r="P151" s="3"/>
      <c r="Q151" s="3"/>
      <c r="R151" s="3"/>
      <c r="S151" s="3"/>
      <c r="T151" s="3"/>
      <c r="U151" s="3"/>
      <c r="V151" s="3">
        <v>10</v>
      </c>
      <c r="W151" s="3">
        <v>10</v>
      </c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>
        <f>SUM(Table28[[#This Row],[31-Jan]:[13-Dec]])</f>
        <v>49</v>
      </c>
    </row>
    <row r="152" spans="1:46" x14ac:dyDescent="0.45">
      <c r="A152" s="2">
        <v>6</v>
      </c>
      <c r="B152" s="3" t="s">
        <v>71</v>
      </c>
      <c r="C152" s="3" t="s">
        <v>317</v>
      </c>
      <c r="D152" s="3" t="s">
        <v>281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>
        <v>15</v>
      </c>
      <c r="S152" s="3">
        <v>7</v>
      </c>
      <c r="T152" s="3">
        <v>15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>
        <f>SUM(Table28[[#This Row],[31-Jan]:[13-Dec]])</f>
        <v>37</v>
      </c>
    </row>
    <row r="153" spans="1:46" x14ac:dyDescent="0.45">
      <c r="A153" s="2">
        <v>7</v>
      </c>
      <c r="B153" s="19" t="s">
        <v>121</v>
      </c>
      <c r="C153" s="19" t="s">
        <v>61</v>
      </c>
      <c r="D153" s="19" t="s">
        <v>29</v>
      </c>
      <c r="E153" s="3"/>
      <c r="F153" s="3"/>
      <c r="G153" s="3"/>
      <c r="H153" s="3"/>
      <c r="I153" s="3"/>
      <c r="J153" s="3"/>
      <c r="K153" s="3"/>
      <c r="L153" s="3">
        <v>15</v>
      </c>
      <c r="M153" s="3">
        <v>0</v>
      </c>
      <c r="N153" s="3">
        <v>12</v>
      </c>
      <c r="O153" s="3">
        <v>8</v>
      </c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>
        <f>SUM(Table28[[#This Row],[31-Jan]:[13-Dec]])</f>
        <v>35</v>
      </c>
    </row>
    <row r="154" spans="1:46" x14ac:dyDescent="0.45">
      <c r="A154" s="2">
        <v>8</v>
      </c>
      <c r="B154" s="3" t="s">
        <v>56</v>
      </c>
      <c r="C154" s="3" t="s">
        <v>57</v>
      </c>
      <c r="D154" s="3" t="s">
        <v>281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>
        <v>8</v>
      </c>
      <c r="X154" s="3">
        <v>15</v>
      </c>
      <c r="Y154" s="3">
        <v>12</v>
      </c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>
        <f>SUM(Table28[[#This Row],[31-Jan]:[13-Dec]])</f>
        <v>35</v>
      </c>
    </row>
    <row r="155" spans="1:46" x14ac:dyDescent="0.45">
      <c r="A155" s="2">
        <v>9</v>
      </c>
      <c r="B155" s="3" t="s">
        <v>221</v>
      </c>
      <c r="C155" s="3" t="s">
        <v>222</v>
      </c>
      <c r="D155" s="3" t="s">
        <v>220</v>
      </c>
      <c r="E155" s="3"/>
      <c r="F155" s="3"/>
      <c r="G155" s="3"/>
      <c r="H155" s="3"/>
      <c r="I155" s="3">
        <v>15</v>
      </c>
      <c r="J155" s="3">
        <v>12</v>
      </c>
      <c r="K155" s="3"/>
      <c r="L155" s="3"/>
      <c r="M155" s="3"/>
      <c r="N155" s="3"/>
      <c r="O155" s="3"/>
      <c r="P155" s="3"/>
      <c r="Q155" s="3"/>
      <c r="R155" s="3">
        <v>7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>
        <f>SUM(Table28[[#This Row],[31-Jan]:[13-Dec]])</f>
        <v>34</v>
      </c>
    </row>
    <row r="156" spans="1:46" x14ac:dyDescent="0.45">
      <c r="A156" s="2">
        <v>10</v>
      </c>
      <c r="B156" s="61" t="s">
        <v>62</v>
      </c>
      <c r="C156" s="62" t="s">
        <v>63</v>
      </c>
      <c r="D156" s="19" t="s">
        <v>29</v>
      </c>
      <c r="E156" s="30"/>
      <c r="F156" s="3"/>
      <c r="G156" s="3"/>
      <c r="H156" s="3"/>
      <c r="I156" s="3"/>
      <c r="J156" s="3"/>
      <c r="K156" s="3"/>
      <c r="L156" s="3">
        <v>12</v>
      </c>
      <c r="M156" s="3">
        <v>0</v>
      </c>
      <c r="N156" s="3">
        <v>8</v>
      </c>
      <c r="O156" s="3">
        <v>12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>
        <f>SUM(Table28[[#This Row],[31-Jan]:[13-Dec]])</f>
        <v>32</v>
      </c>
    </row>
    <row r="157" spans="1:46" x14ac:dyDescent="0.45">
      <c r="A157" s="2">
        <v>11</v>
      </c>
      <c r="B157" s="30" t="s">
        <v>271</v>
      </c>
      <c r="C157" s="31" t="s">
        <v>124</v>
      </c>
      <c r="D157" s="3" t="s">
        <v>29</v>
      </c>
      <c r="E157" s="30"/>
      <c r="F157" s="3"/>
      <c r="G157" s="3"/>
      <c r="H157" s="3"/>
      <c r="I157" s="3"/>
      <c r="J157" s="3"/>
      <c r="K157" s="3"/>
      <c r="L157" s="3"/>
      <c r="M157" s="3"/>
      <c r="N157" s="3"/>
      <c r="O157" s="3">
        <v>4</v>
      </c>
      <c r="P157" s="3"/>
      <c r="Q157" s="3">
        <v>10</v>
      </c>
      <c r="R157" s="3"/>
      <c r="S157" s="3">
        <v>15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>
        <f>SUM(Table28[[#This Row],[31-Jan]:[13-Dec]])</f>
        <v>29</v>
      </c>
    </row>
    <row r="158" spans="1:46" x14ac:dyDescent="0.45">
      <c r="A158" s="2">
        <v>12</v>
      </c>
      <c r="B158" s="30" t="s">
        <v>260</v>
      </c>
      <c r="C158" s="31" t="s">
        <v>261</v>
      </c>
      <c r="D158" s="3" t="s">
        <v>29</v>
      </c>
      <c r="E158" s="30"/>
      <c r="F158" s="3"/>
      <c r="G158" s="3"/>
      <c r="H158" s="3"/>
      <c r="I158" s="3"/>
      <c r="J158" s="3"/>
      <c r="K158" s="3"/>
      <c r="L158" s="3"/>
      <c r="M158" s="3">
        <v>10</v>
      </c>
      <c r="N158" s="3">
        <v>10</v>
      </c>
      <c r="O158" s="3">
        <v>5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>
        <f>SUM(Table28[[#This Row],[31-Jan]:[13-Dec]])</f>
        <v>25</v>
      </c>
    </row>
    <row r="159" spans="1:46" x14ac:dyDescent="0.45">
      <c r="A159" s="2">
        <v>13</v>
      </c>
      <c r="B159" s="30" t="s">
        <v>292</v>
      </c>
      <c r="C159" s="31" t="s">
        <v>293</v>
      </c>
      <c r="D159" s="3" t="s">
        <v>242</v>
      </c>
      <c r="E159" s="3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>
        <v>10</v>
      </c>
      <c r="Q159" s="3">
        <v>15</v>
      </c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>
        <f>SUM(Table28[[#This Row],[31-Jan]:[13-Dec]])</f>
        <v>25</v>
      </c>
    </row>
    <row r="160" spans="1:46" x14ac:dyDescent="0.45">
      <c r="A160" s="2">
        <v>14</v>
      </c>
      <c r="B160" s="30" t="s">
        <v>288</v>
      </c>
      <c r="C160" s="31" t="s">
        <v>289</v>
      </c>
      <c r="D160" s="3" t="s">
        <v>29</v>
      </c>
      <c r="E160" s="3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>
        <v>15</v>
      </c>
      <c r="Q160" s="3">
        <v>7</v>
      </c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>
        <f>SUM(Table28[[#This Row],[31-Jan]:[13-Dec]])</f>
        <v>22</v>
      </c>
    </row>
    <row r="161" spans="1:46" x14ac:dyDescent="0.45">
      <c r="A161" s="2">
        <v>15</v>
      </c>
      <c r="B161" s="30" t="s">
        <v>290</v>
      </c>
      <c r="C161" s="31" t="s">
        <v>291</v>
      </c>
      <c r="D161" s="3" t="s">
        <v>29</v>
      </c>
      <c r="E161" s="3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>
        <v>12</v>
      </c>
      <c r="Q161" s="3">
        <v>8</v>
      </c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>
        <f>SUM(Table28[[#This Row],[31-Jan]:[13-Dec]])</f>
        <v>20</v>
      </c>
    </row>
    <row r="162" spans="1:46" x14ac:dyDescent="0.45">
      <c r="A162" s="2">
        <v>16</v>
      </c>
      <c r="B162" s="30" t="s">
        <v>67</v>
      </c>
      <c r="C162" s="31" t="s">
        <v>68</v>
      </c>
      <c r="D162" s="3" t="s">
        <v>29</v>
      </c>
      <c r="E162" s="30">
        <v>15</v>
      </c>
      <c r="F162" s="3">
        <v>0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>
        <f>SUM(Table28[[#This Row],[31-Jan]:[13-Dec]])</f>
        <v>15</v>
      </c>
    </row>
    <row r="163" spans="1:46" x14ac:dyDescent="0.45">
      <c r="A163" s="2">
        <v>17</v>
      </c>
      <c r="B163" s="30" t="s">
        <v>121</v>
      </c>
      <c r="C163" s="31" t="s">
        <v>181</v>
      </c>
      <c r="D163" s="3" t="s">
        <v>155</v>
      </c>
      <c r="E163" s="30"/>
      <c r="F163" s="3"/>
      <c r="G163" s="3"/>
      <c r="H163" s="3"/>
      <c r="I163" s="3"/>
      <c r="J163" s="3"/>
      <c r="K163" s="3">
        <v>15</v>
      </c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>
        <f>SUM(Table28[[#This Row],[31-Jan]:[13-Dec]])</f>
        <v>15</v>
      </c>
    </row>
    <row r="164" spans="1:46" x14ac:dyDescent="0.45">
      <c r="A164" s="2">
        <v>18</v>
      </c>
      <c r="B164" s="30" t="s">
        <v>258</v>
      </c>
      <c r="C164" s="31" t="s">
        <v>127</v>
      </c>
      <c r="D164" s="3" t="s">
        <v>29</v>
      </c>
      <c r="E164" s="3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>
        <v>15</v>
      </c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>
        <f>SUM(Table28[[#This Row],[31-Jan]:[13-Dec]])</f>
        <v>15</v>
      </c>
    </row>
    <row r="165" spans="1:46" x14ac:dyDescent="0.45">
      <c r="A165" s="2">
        <v>19</v>
      </c>
      <c r="B165" s="30" t="s">
        <v>331</v>
      </c>
      <c r="C165" s="31" t="s">
        <v>332</v>
      </c>
      <c r="D165" s="3" t="s">
        <v>29</v>
      </c>
      <c r="E165" s="3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>
        <v>8</v>
      </c>
      <c r="U165" s="3"/>
      <c r="V165" s="3">
        <v>7</v>
      </c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>
        <f>SUM(Table28[[#This Row],[31-Jan]:[13-Dec]])</f>
        <v>15</v>
      </c>
    </row>
    <row r="166" spans="1:46" x14ac:dyDescent="0.45">
      <c r="A166" s="2">
        <v>20</v>
      </c>
      <c r="B166" s="30" t="s">
        <v>353</v>
      </c>
      <c r="C166" s="31" t="s">
        <v>49</v>
      </c>
      <c r="D166" s="51" t="s">
        <v>281</v>
      </c>
      <c r="E166" s="30"/>
      <c r="F166" s="3"/>
      <c r="G166" s="3"/>
      <c r="H166" s="52"/>
      <c r="I166" s="3"/>
      <c r="J166" s="3"/>
      <c r="K166" s="3"/>
      <c r="L166" s="3"/>
      <c r="M166" s="52"/>
      <c r="N166" s="3"/>
      <c r="O166" s="52"/>
      <c r="P166" s="52"/>
      <c r="Q166" s="52"/>
      <c r="R166" s="3"/>
      <c r="S166" s="3"/>
      <c r="T166" s="3"/>
      <c r="U166" s="3"/>
      <c r="V166" s="3"/>
      <c r="W166" s="3"/>
      <c r="X166" s="3"/>
      <c r="Y166" s="3">
        <v>15</v>
      </c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52">
        <f>SUM(Table28[[#This Row],[31-Jan]:[13-Dec]])</f>
        <v>15</v>
      </c>
    </row>
    <row r="167" spans="1:46" x14ac:dyDescent="0.45">
      <c r="A167" s="2">
        <v>21</v>
      </c>
      <c r="B167" s="30" t="s">
        <v>318</v>
      </c>
      <c r="C167" s="31" t="s">
        <v>222</v>
      </c>
      <c r="D167" s="3" t="s">
        <v>220</v>
      </c>
      <c r="E167" s="3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>
        <v>8</v>
      </c>
      <c r="S167" s="3">
        <v>6</v>
      </c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>
        <f>SUM(Table28[[#This Row],[31-Jan]:[13-Dec]])</f>
        <v>14</v>
      </c>
    </row>
    <row r="168" spans="1:46" x14ac:dyDescent="0.45">
      <c r="A168" s="2">
        <v>22</v>
      </c>
      <c r="B168" s="30" t="s">
        <v>160</v>
      </c>
      <c r="C168" s="31" t="s">
        <v>182</v>
      </c>
      <c r="D168" s="3" t="s">
        <v>155</v>
      </c>
      <c r="E168" s="30"/>
      <c r="F168" s="3"/>
      <c r="G168" s="3"/>
      <c r="H168" s="3"/>
      <c r="I168" s="3"/>
      <c r="J168" s="3"/>
      <c r="K168" s="3">
        <v>12</v>
      </c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>
        <f>SUM(Table28[[#This Row],[31-Jan]:[13-Dec]])</f>
        <v>12</v>
      </c>
    </row>
    <row r="169" spans="1:46" x14ac:dyDescent="0.45">
      <c r="A169" s="2">
        <v>23</v>
      </c>
      <c r="B169" s="30" t="s">
        <v>223</v>
      </c>
      <c r="C169" s="31" t="s">
        <v>224</v>
      </c>
      <c r="D169" s="3" t="s">
        <v>220</v>
      </c>
      <c r="E169" s="30"/>
      <c r="F169" s="3"/>
      <c r="G169" s="3"/>
      <c r="H169" s="3"/>
      <c r="I169" s="3">
        <v>12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>
        <f>SUM(Table28[[#This Row],[31-Jan]:[13-Dec]])</f>
        <v>12</v>
      </c>
    </row>
    <row r="170" spans="1:46" x14ac:dyDescent="0.45">
      <c r="A170" s="2">
        <v>24</v>
      </c>
      <c r="B170" s="30" t="s">
        <v>171</v>
      </c>
      <c r="C170" s="31" t="s">
        <v>172</v>
      </c>
      <c r="D170" s="3" t="s">
        <v>155</v>
      </c>
      <c r="E170" s="3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>
        <v>12</v>
      </c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>
        <f>SUM(Table28[[#This Row],[31-Jan]:[13-Dec]])</f>
        <v>12</v>
      </c>
    </row>
    <row r="171" spans="1:46" x14ac:dyDescent="0.45">
      <c r="A171" s="2">
        <v>25</v>
      </c>
      <c r="B171" s="30" t="s">
        <v>340</v>
      </c>
      <c r="C171" s="31" t="s">
        <v>341</v>
      </c>
      <c r="D171" s="3" t="s">
        <v>155</v>
      </c>
      <c r="E171" s="3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>
        <v>12</v>
      </c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>
        <f>SUM(Table28[[#This Row],[31-Jan]:[13-Dec]])</f>
        <v>12</v>
      </c>
    </row>
    <row r="172" spans="1:46" x14ac:dyDescent="0.45">
      <c r="A172" s="2">
        <v>26</v>
      </c>
      <c r="B172" s="30" t="s">
        <v>169</v>
      </c>
      <c r="C172" s="31" t="s">
        <v>330</v>
      </c>
      <c r="D172" s="3" t="s">
        <v>155</v>
      </c>
      <c r="E172" s="3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>
        <v>10</v>
      </c>
      <c r="U172" s="3">
        <v>0</v>
      </c>
      <c r="V172" s="3">
        <v>0</v>
      </c>
      <c r="W172" s="3">
        <v>0</v>
      </c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>
        <f>SUM(Table28[[#This Row],[31-Jan]:[13-Dec]])</f>
        <v>10</v>
      </c>
    </row>
    <row r="173" spans="1:46" x14ac:dyDescent="0.45">
      <c r="A173" s="2">
        <v>27</v>
      </c>
      <c r="B173" s="30" t="s">
        <v>326</v>
      </c>
      <c r="C173" s="31" t="s">
        <v>325</v>
      </c>
      <c r="D173" s="3" t="s">
        <v>220</v>
      </c>
      <c r="E173" s="3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>
        <v>10</v>
      </c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>
        <f>SUM(Table28[[#This Row],[31-Jan]:[13-Dec]])</f>
        <v>10</v>
      </c>
    </row>
    <row r="174" spans="1:46" ht="13.9" customHeight="1" x14ac:dyDescent="0.45">
      <c r="A174" s="2">
        <v>28</v>
      </c>
      <c r="B174" s="30" t="s">
        <v>183</v>
      </c>
      <c r="C174" s="31" t="s">
        <v>184</v>
      </c>
      <c r="D174" s="3" t="s">
        <v>155</v>
      </c>
      <c r="E174" s="30"/>
      <c r="F174" s="3"/>
      <c r="G174" s="3"/>
      <c r="H174" s="3"/>
      <c r="I174" s="3"/>
      <c r="J174" s="3"/>
      <c r="K174" s="3">
        <v>10</v>
      </c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>
        <f>SUM(Table28[[#This Row],[31-Jan]:[13-Dec]])</f>
        <v>10</v>
      </c>
    </row>
    <row r="175" spans="1:46" x14ac:dyDescent="0.45">
      <c r="A175" s="2">
        <v>29</v>
      </c>
      <c r="B175" s="30" t="s">
        <v>292</v>
      </c>
      <c r="C175" s="31" t="s">
        <v>294</v>
      </c>
      <c r="D175" s="3" t="s">
        <v>29</v>
      </c>
      <c r="E175" s="3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>
        <v>6</v>
      </c>
      <c r="Q175" s="3">
        <v>3</v>
      </c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>
        <f>SUM(Table28[[#This Row],[31-Jan]:[13-Dec]])</f>
        <v>9</v>
      </c>
    </row>
    <row r="176" spans="1:46" x14ac:dyDescent="0.45">
      <c r="A176" s="2">
        <v>30</v>
      </c>
      <c r="B176" s="30" t="s">
        <v>342</v>
      </c>
      <c r="C176" s="31" t="s">
        <v>343</v>
      </c>
      <c r="D176" s="3" t="s">
        <v>155</v>
      </c>
      <c r="E176" s="3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>
        <v>8</v>
      </c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>
        <f>SUM(Table28[[#This Row],[31-Jan]:[13-Dec]])</f>
        <v>8</v>
      </c>
    </row>
    <row r="177" spans="1:46" x14ac:dyDescent="0.45">
      <c r="A177" s="2">
        <v>31</v>
      </c>
      <c r="B177" s="30" t="s">
        <v>185</v>
      </c>
      <c r="C177" s="31" t="s">
        <v>186</v>
      </c>
      <c r="D177" s="3" t="s">
        <v>155</v>
      </c>
      <c r="E177" s="30"/>
      <c r="F177" s="3"/>
      <c r="G177" s="3"/>
      <c r="H177" s="3"/>
      <c r="I177" s="3"/>
      <c r="J177" s="3"/>
      <c r="K177" s="3">
        <v>8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>
        <f>SUM(Table28[[#This Row],[31-Jan]:[13-Dec]])</f>
        <v>8</v>
      </c>
    </row>
    <row r="178" spans="1:46" x14ac:dyDescent="0.45">
      <c r="A178" s="2">
        <v>32</v>
      </c>
      <c r="B178" s="3" t="s">
        <v>140</v>
      </c>
      <c r="C178" s="3" t="s">
        <v>182</v>
      </c>
      <c r="D178" s="3" t="s">
        <v>155</v>
      </c>
      <c r="E178" s="3"/>
      <c r="F178" s="3"/>
      <c r="G178" s="3"/>
      <c r="H178" s="3"/>
      <c r="I178" s="3">
        <v>7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>
        <f>SUM(Table28[[#This Row],[31-Jan]:[13-Dec]])</f>
        <v>7</v>
      </c>
    </row>
    <row r="179" spans="1:46" x14ac:dyDescent="0.45">
      <c r="A179" s="2">
        <v>33</v>
      </c>
      <c r="B179" s="3" t="s">
        <v>187</v>
      </c>
      <c r="C179" s="3" t="s">
        <v>172</v>
      </c>
      <c r="D179" s="3" t="s">
        <v>155</v>
      </c>
      <c r="E179" s="3"/>
      <c r="F179" s="3"/>
      <c r="G179" s="3"/>
      <c r="H179" s="3"/>
      <c r="I179" s="3"/>
      <c r="J179" s="3"/>
      <c r="K179" s="3">
        <v>7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>
        <f>SUM(Table28[[#This Row],[31-Jan]:[13-Dec]])</f>
        <v>7</v>
      </c>
    </row>
    <row r="180" spans="1:46" x14ac:dyDescent="0.45">
      <c r="A180" s="2">
        <v>34</v>
      </c>
      <c r="B180" s="3" t="s">
        <v>315</v>
      </c>
      <c r="C180" s="3" t="s">
        <v>299</v>
      </c>
      <c r="D180" s="3" t="s">
        <v>29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>
        <v>5</v>
      </c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>
        <f>SUM(Table28[[#This Row],[31-Jan]:[13-Dec]])</f>
        <v>5</v>
      </c>
    </row>
    <row r="181" spans="1:46" x14ac:dyDescent="0.45">
      <c r="A181" s="2">
        <v>35</v>
      </c>
      <c r="B181" s="3" t="s">
        <v>121</v>
      </c>
      <c r="C181" s="3" t="s">
        <v>49</v>
      </c>
      <c r="D181" s="3" t="s">
        <v>29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>
        <v>3</v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>
        <f>SUM(Table28[[#This Row],[31-Jan]:[13-Dec]])</f>
        <v>3</v>
      </c>
    </row>
    <row r="182" spans="1:46" x14ac:dyDescent="0.45">
      <c r="A182" s="2">
        <v>36</v>
      </c>
      <c r="B182" s="3" t="s">
        <v>215</v>
      </c>
      <c r="C182" s="3" t="s">
        <v>172</v>
      </c>
      <c r="D182" s="3" t="s">
        <v>155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>
        <v>1</v>
      </c>
      <c r="R182" s="3"/>
      <c r="S182" s="3"/>
      <c r="T182" s="3"/>
      <c r="U182" s="3">
        <v>0</v>
      </c>
      <c r="V182" s="3">
        <v>0</v>
      </c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>
        <f>SUM(Table28[[#This Row],[31-Jan]:[13-Dec]])</f>
        <v>1</v>
      </c>
    </row>
    <row r="183" spans="1:46" x14ac:dyDescent="0.45">
      <c r="A183" s="2"/>
      <c r="B183" s="3" t="s">
        <v>60</v>
      </c>
      <c r="C183" s="3" t="s">
        <v>61</v>
      </c>
      <c r="D183" s="3" t="s">
        <v>29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>
        <v>0</v>
      </c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>
        <f>SUM(Table28[[#This Row],[31-Jan]:[13-Dec]])</f>
        <v>0</v>
      </c>
    </row>
    <row r="184" spans="1:46" x14ac:dyDescent="0.45">
      <c r="A184" s="2"/>
      <c r="B184" s="3" t="s">
        <v>258</v>
      </c>
      <c r="C184" s="3" t="s">
        <v>210</v>
      </c>
      <c r="D184" s="3" t="s">
        <v>29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>
        <v>0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>
        <f>SUM(Table28[[#This Row],[31-Jan]:[13-Dec]])</f>
        <v>0</v>
      </c>
    </row>
    <row r="185" spans="1:46" x14ac:dyDescent="0.45">
      <c r="A185" s="2"/>
      <c r="B185" s="3" t="s">
        <v>69</v>
      </c>
      <c r="C185" s="3" t="s">
        <v>70</v>
      </c>
      <c r="D185" s="3" t="s">
        <v>281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>
        <v>0</v>
      </c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>
        <f>SUM(Table28[[#This Row],[31-Jan]:[13-Dec]])</f>
        <v>0</v>
      </c>
    </row>
    <row r="186" spans="1:46" x14ac:dyDescent="0.45">
      <c r="A186" s="2"/>
      <c r="B186" s="3" t="s">
        <v>54</v>
      </c>
      <c r="C186" s="3" t="s">
        <v>327</v>
      </c>
      <c r="D186" s="3" t="s">
        <v>328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>
        <v>0</v>
      </c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>
        <f>SUM(Table28[[#This Row],[31-Jan]:[13-Dec]])</f>
        <v>0</v>
      </c>
    </row>
    <row r="187" spans="1:46" x14ac:dyDescent="0.45">
      <c r="A187" s="2"/>
      <c r="B187" s="3" t="s">
        <v>64</v>
      </c>
      <c r="C187" s="3" t="s">
        <v>65</v>
      </c>
      <c r="D187" s="3" t="s">
        <v>29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>
        <v>0</v>
      </c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>
        <f>SUM(Table28[[#This Row],[31-Jan]:[13-Dec]])</f>
        <v>0</v>
      </c>
    </row>
    <row r="188" spans="1:46" x14ac:dyDescent="0.45">
      <c r="A188" s="2"/>
      <c r="B188" s="3" t="s">
        <v>121</v>
      </c>
      <c r="C188" s="3" t="s">
        <v>65</v>
      </c>
      <c r="D188" s="3" t="s">
        <v>29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>
        <v>0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>
        <f>SUM(Table28[[#This Row],[31-Jan]:[13-Dec]])</f>
        <v>0</v>
      </c>
    </row>
    <row r="189" spans="1:46" x14ac:dyDescent="0.45">
      <c r="A189" s="2"/>
      <c r="B189" s="9" t="s">
        <v>134</v>
      </c>
      <c r="C189" s="9" t="s">
        <v>135</v>
      </c>
      <c r="D189" s="9" t="s">
        <v>133</v>
      </c>
      <c r="E189" s="6"/>
      <c r="F189" s="6"/>
      <c r="G189" s="3">
        <v>0</v>
      </c>
      <c r="H189" s="3">
        <v>0</v>
      </c>
      <c r="I189" s="3"/>
      <c r="J189" s="3"/>
      <c r="K189" s="6"/>
      <c r="L189" s="6"/>
      <c r="M189" s="3"/>
      <c r="N189" s="6"/>
      <c r="O189" s="3"/>
      <c r="P189" s="3"/>
      <c r="Q189" s="3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3"/>
      <c r="AT189" s="3">
        <f>SUM(Table28[[#This Row],[31-Jan]:[13-Dec]])</f>
        <v>0</v>
      </c>
    </row>
    <row r="191" spans="1:46" ht="23.25" x14ac:dyDescent="0.7">
      <c r="A191" s="49" t="s">
        <v>9</v>
      </c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16"/>
      <c r="AS191" s="16"/>
      <c r="AT191" s="16"/>
    </row>
    <row r="192" spans="1:46" x14ac:dyDescent="0.45">
      <c r="A192" s="26" t="s">
        <v>176</v>
      </c>
      <c r="B192" s="1" t="s">
        <v>21</v>
      </c>
      <c r="C192" s="1" t="s">
        <v>22</v>
      </c>
      <c r="D192" s="23" t="s">
        <v>23</v>
      </c>
      <c r="E192" s="4" t="s">
        <v>81</v>
      </c>
      <c r="F192" s="4" t="s">
        <v>82</v>
      </c>
      <c r="G192" s="4" t="s">
        <v>83</v>
      </c>
      <c r="H192" s="4" t="s">
        <v>84</v>
      </c>
      <c r="I192" s="4" t="s">
        <v>216</v>
      </c>
      <c r="J192" s="4" t="s">
        <v>217</v>
      </c>
      <c r="K192" s="4" t="s">
        <v>85</v>
      </c>
      <c r="L192" s="4" t="s">
        <v>86</v>
      </c>
      <c r="M192" s="4" t="s">
        <v>177</v>
      </c>
      <c r="N192" s="4" t="s">
        <v>178</v>
      </c>
      <c r="O192" s="4" t="s">
        <v>179</v>
      </c>
      <c r="P192" s="4" t="s">
        <v>87</v>
      </c>
      <c r="Q192" s="4" t="s">
        <v>88</v>
      </c>
      <c r="R192" s="4" t="s">
        <v>89</v>
      </c>
      <c r="S192" s="4" t="s">
        <v>90</v>
      </c>
      <c r="T192" s="4" t="s">
        <v>91</v>
      </c>
      <c r="U192" s="4" t="s">
        <v>92</v>
      </c>
      <c r="V192" s="4" t="s">
        <v>93</v>
      </c>
      <c r="W192" s="4" t="s">
        <v>94</v>
      </c>
      <c r="X192" s="4" t="s">
        <v>95</v>
      </c>
      <c r="Y192" s="4" t="s">
        <v>96</v>
      </c>
      <c r="Z192" s="4" t="s">
        <v>97</v>
      </c>
      <c r="AA192" s="4" t="s">
        <v>98</v>
      </c>
      <c r="AB192" s="4" t="s">
        <v>99</v>
      </c>
      <c r="AC192" s="4" t="s">
        <v>100</v>
      </c>
      <c r="AD192" s="4" t="s">
        <v>101</v>
      </c>
      <c r="AE192" s="4" t="s">
        <v>102</v>
      </c>
      <c r="AF192" s="4" t="s">
        <v>103</v>
      </c>
      <c r="AG192" s="4" t="s">
        <v>104</v>
      </c>
      <c r="AH192" s="4" t="s">
        <v>105</v>
      </c>
      <c r="AI192" s="4" t="s">
        <v>106</v>
      </c>
      <c r="AJ192" s="4" t="s">
        <v>107</v>
      </c>
      <c r="AK192" s="4" t="s">
        <v>108</v>
      </c>
      <c r="AL192" s="4" t="s">
        <v>109</v>
      </c>
      <c r="AM192" s="4" t="s">
        <v>110</v>
      </c>
      <c r="AN192" s="4" t="s">
        <v>111</v>
      </c>
      <c r="AO192" s="4" t="s">
        <v>112</v>
      </c>
      <c r="AP192" s="4" t="s">
        <v>113</v>
      </c>
      <c r="AQ192" s="4" t="s">
        <v>114</v>
      </c>
      <c r="AR192" s="4" t="s">
        <v>115</v>
      </c>
      <c r="AS192" s="4" t="s">
        <v>116</v>
      </c>
      <c r="AT192" s="4" t="s">
        <v>180</v>
      </c>
    </row>
    <row r="193" spans="1:46" x14ac:dyDescent="0.45">
      <c r="A193" s="27"/>
      <c r="B193" s="3"/>
      <c r="C193" s="3" t="s">
        <v>199</v>
      </c>
      <c r="D193" s="3" t="s">
        <v>281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>
        <v>15</v>
      </c>
      <c r="Y193" s="3">
        <v>15</v>
      </c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17">
        <f>SUM(Table29[[#This Row],[31-Jan]:[13-Dec]])</f>
        <v>30</v>
      </c>
    </row>
    <row r="195" spans="1:46" ht="23.25" x14ac:dyDescent="0.7">
      <c r="A195" s="49" t="s">
        <v>7</v>
      </c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16"/>
      <c r="AS195" s="16"/>
      <c r="AT195" s="16"/>
    </row>
    <row r="196" spans="1:46" x14ac:dyDescent="0.45">
      <c r="A196" s="26" t="s">
        <v>176</v>
      </c>
      <c r="B196" s="1" t="s">
        <v>21</v>
      </c>
      <c r="C196" s="1" t="s">
        <v>22</v>
      </c>
      <c r="D196" s="23" t="s">
        <v>23</v>
      </c>
      <c r="E196" s="4" t="s">
        <v>81</v>
      </c>
      <c r="F196" s="4" t="s">
        <v>82</v>
      </c>
      <c r="G196" s="4" t="s">
        <v>83</v>
      </c>
      <c r="H196" s="4" t="s">
        <v>84</v>
      </c>
      <c r="I196" s="4" t="s">
        <v>216</v>
      </c>
      <c r="J196" s="4" t="s">
        <v>217</v>
      </c>
      <c r="K196" s="4" t="s">
        <v>85</v>
      </c>
      <c r="L196" s="4" t="s">
        <v>86</v>
      </c>
      <c r="M196" s="4" t="s">
        <v>177</v>
      </c>
      <c r="N196" s="4" t="s">
        <v>178</v>
      </c>
      <c r="O196" s="4" t="s">
        <v>179</v>
      </c>
      <c r="P196" s="4" t="s">
        <v>87</v>
      </c>
      <c r="Q196" s="4" t="s">
        <v>88</v>
      </c>
      <c r="R196" s="4" t="s">
        <v>89</v>
      </c>
      <c r="S196" s="4" t="s">
        <v>90</v>
      </c>
      <c r="T196" s="4" t="s">
        <v>91</v>
      </c>
      <c r="U196" s="4" t="s">
        <v>92</v>
      </c>
      <c r="V196" s="4" t="s">
        <v>93</v>
      </c>
      <c r="W196" s="4" t="s">
        <v>94</v>
      </c>
      <c r="X196" s="4" t="s">
        <v>95</v>
      </c>
      <c r="Y196" s="4" t="s">
        <v>96</v>
      </c>
      <c r="Z196" s="4" t="s">
        <v>97</v>
      </c>
      <c r="AA196" s="4" t="s">
        <v>98</v>
      </c>
      <c r="AB196" s="4" t="s">
        <v>99</v>
      </c>
      <c r="AC196" s="4" t="s">
        <v>100</v>
      </c>
      <c r="AD196" s="4" t="s">
        <v>101</v>
      </c>
      <c r="AE196" s="4" t="s">
        <v>102</v>
      </c>
      <c r="AF196" s="4" t="s">
        <v>103</v>
      </c>
      <c r="AG196" s="4" t="s">
        <v>104</v>
      </c>
      <c r="AH196" s="4" t="s">
        <v>105</v>
      </c>
      <c r="AI196" s="4" t="s">
        <v>106</v>
      </c>
      <c r="AJ196" s="4" t="s">
        <v>107</v>
      </c>
      <c r="AK196" s="4" t="s">
        <v>108</v>
      </c>
      <c r="AL196" s="4" t="s">
        <v>109</v>
      </c>
      <c r="AM196" s="4" t="s">
        <v>110</v>
      </c>
      <c r="AN196" s="4" t="s">
        <v>111</v>
      </c>
      <c r="AO196" s="4" t="s">
        <v>112</v>
      </c>
      <c r="AP196" s="4" t="s">
        <v>113</v>
      </c>
      <c r="AQ196" s="4" t="s">
        <v>114</v>
      </c>
      <c r="AR196" s="4" t="s">
        <v>115</v>
      </c>
      <c r="AS196" s="4" t="s">
        <v>116</v>
      </c>
      <c r="AT196" s="4" t="s">
        <v>180</v>
      </c>
    </row>
    <row r="197" spans="1:46" x14ac:dyDescent="0.45">
      <c r="A197" s="2">
        <v>1</v>
      </c>
      <c r="B197" s="9" t="s">
        <v>128</v>
      </c>
      <c r="C197" s="9" t="s">
        <v>144</v>
      </c>
      <c r="D197" s="9" t="s">
        <v>130</v>
      </c>
      <c r="E197" s="6"/>
      <c r="F197" s="6"/>
      <c r="G197" s="3">
        <v>15</v>
      </c>
      <c r="H197" s="3">
        <v>15</v>
      </c>
      <c r="I197" s="3">
        <v>15</v>
      </c>
      <c r="J197" s="3">
        <v>15</v>
      </c>
      <c r="K197" s="6"/>
      <c r="L197" s="3">
        <v>15</v>
      </c>
      <c r="M197" s="6"/>
      <c r="N197" s="3">
        <v>15</v>
      </c>
      <c r="O197" s="3">
        <v>15</v>
      </c>
      <c r="P197" s="3">
        <v>15</v>
      </c>
      <c r="Q197" s="3">
        <v>15</v>
      </c>
      <c r="R197" s="3">
        <v>12</v>
      </c>
      <c r="S197" s="3">
        <v>12</v>
      </c>
      <c r="T197" s="3">
        <v>15</v>
      </c>
      <c r="U197" s="3">
        <v>0</v>
      </c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3"/>
      <c r="AT197" s="3">
        <f>SUM(Table30[[#This Row],[31-Jan]:[13-Dec]])</f>
        <v>174</v>
      </c>
    </row>
    <row r="198" spans="1:46" x14ac:dyDescent="0.45">
      <c r="A198" s="2">
        <v>2</v>
      </c>
      <c r="B198" s="3" t="s">
        <v>75</v>
      </c>
      <c r="C198" s="3" t="s">
        <v>76</v>
      </c>
      <c r="D198" s="3" t="s">
        <v>26</v>
      </c>
      <c r="E198" s="3">
        <v>15</v>
      </c>
      <c r="F198" s="3">
        <v>15</v>
      </c>
      <c r="G198" s="3"/>
      <c r="H198" s="3"/>
      <c r="I198" s="3"/>
      <c r="J198" s="3"/>
      <c r="K198" s="3"/>
      <c r="L198" s="3"/>
      <c r="M198" s="3">
        <v>15</v>
      </c>
      <c r="N198" s="3">
        <v>12</v>
      </c>
      <c r="O198" s="3">
        <v>12</v>
      </c>
      <c r="P198" s="3">
        <v>12</v>
      </c>
      <c r="Q198" s="3">
        <v>12</v>
      </c>
      <c r="R198" s="3">
        <v>15</v>
      </c>
      <c r="S198" s="3">
        <v>15</v>
      </c>
      <c r="T198" s="3"/>
      <c r="U198" s="3"/>
      <c r="V198" s="3">
        <v>15</v>
      </c>
      <c r="W198" s="3"/>
      <c r="X198" s="3">
        <v>15</v>
      </c>
      <c r="Y198" s="3">
        <v>15</v>
      </c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>
        <f>SUM(Table30[[#This Row],[31-Jan]:[13-Dec]])</f>
        <v>168</v>
      </c>
    </row>
    <row r="200" spans="1:46" ht="23.25" x14ac:dyDescent="0.7">
      <c r="A200" s="49" t="s">
        <v>284</v>
      </c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16"/>
      <c r="AS200" s="16"/>
      <c r="AT200" s="16"/>
    </row>
    <row r="201" spans="1:46" x14ac:dyDescent="0.45">
      <c r="A201" s="26" t="s">
        <v>176</v>
      </c>
      <c r="B201" s="1" t="s">
        <v>21</v>
      </c>
      <c r="C201" s="1" t="s">
        <v>22</v>
      </c>
      <c r="D201" s="23" t="s">
        <v>23</v>
      </c>
      <c r="E201" s="4" t="s">
        <v>81</v>
      </c>
      <c r="F201" s="4" t="s">
        <v>82</v>
      </c>
      <c r="G201" s="4" t="s">
        <v>83</v>
      </c>
      <c r="H201" s="4" t="s">
        <v>84</v>
      </c>
      <c r="I201" s="4" t="s">
        <v>216</v>
      </c>
      <c r="J201" s="4" t="s">
        <v>217</v>
      </c>
      <c r="K201" s="4" t="s">
        <v>85</v>
      </c>
      <c r="L201" s="4" t="s">
        <v>86</v>
      </c>
      <c r="M201" s="4" t="s">
        <v>177</v>
      </c>
      <c r="N201" s="4" t="s">
        <v>178</v>
      </c>
      <c r="O201" s="4" t="s">
        <v>179</v>
      </c>
      <c r="P201" s="4" t="s">
        <v>87</v>
      </c>
      <c r="Q201" s="4" t="s">
        <v>88</v>
      </c>
      <c r="R201" s="4" t="s">
        <v>89</v>
      </c>
      <c r="S201" s="4" t="s">
        <v>90</v>
      </c>
      <c r="T201" s="4" t="s">
        <v>91</v>
      </c>
      <c r="U201" s="4" t="s">
        <v>92</v>
      </c>
      <c r="V201" s="4" t="s">
        <v>93</v>
      </c>
      <c r="W201" s="4" t="s">
        <v>94</v>
      </c>
      <c r="X201" s="4" t="s">
        <v>95</v>
      </c>
      <c r="Y201" s="4" t="s">
        <v>96</v>
      </c>
      <c r="Z201" s="4" t="s">
        <v>97</v>
      </c>
      <c r="AA201" s="4" t="s">
        <v>98</v>
      </c>
      <c r="AB201" s="4" t="s">
        <v>99</v>
      </c>
      <c r="AC201" s="4" t="s">
        <v>100</v>
      </c>
      <c r="AD201" s="4" t="s">
        <v>101</v>
      </c>
      <c r="AE201" s="4" t="s">
        <v>102</v>
      </c>
      <c r="AF201" s="4" t="s">
        <v>103</v>
      </c>
      <c r="AG201" s="4" t="s">
        <v>104</v>
      </c>
      <c r="AH201" s="4" t="s">
        <v>105</v>
      </c>
      <c r="AI201" s="4" t="s">
        <v>106</v>
      </c>
      <c r="AJ201" s="4" t="s">
        <v>107</v>
      </c>
      <c r="AK201" s="4" t="s">
        <v>108</v>
      </c>
      <c r="AL201" s="4" t="s">
        <v>109</v>
      </c>
      <c r="AM201" s="4" t="s">
        <v>110</v>
      </c>
      <c r="AN201" s="4" t="s">
        <v>111</v>
      </c>
      <c r="AO201" s="4" t="s">
        <v>112</v>
      </c>
      <c r="AP201" s="4" t="s">
        <v>113</v>
      </c>
      <c r="AQ201" s="4" t="s">
        <v>114</v>
      </c>
      <c r="AR201" s="4" t="s">
        <v>115</v>
      </c>
      <c r="AS201" s="4" t="s">
        <v>116</v>
      </c>
      <c r="AT201" s="4" t="s">
        <v>180</v>
      </c>
    </row>
    <row r="202" spans="1:46" x14ac:dyDescent="0.45">
      <c r="A202" s="2">
        <v>1</v>
      </c>
      <c r="B202" s="3" t="s">
        <v>140</v>
      </c>
      <c r="C202" s="3" t="s">
        <v>141</v>
      </c>
      <c r="D202" s="3" t="s">
        <v>130</v>
      </c>
      <c r="E202" s="3"/>
      <c r="F202" s="3"/>
      <c r="G202" s="3">
        <v>10</v>
      </c>
      <c r="H202" s="3">
        <v>0</v>
      </c>
      <c r="I202" s="3">
        <v>7</v>
      </c>
      <c r="J202" s="3">
        <v>12</v>
      </c>
      <c r="K202" s="3"/>
      <c r="L202" s="3">
        <v>15</v>
      </c>
      <c r="M202" s="3"/>
      <c r="N202" s="3">
        <v>12</v>
      </c>
      <c r="O202" s="3">
        <v>15</v>
      </c>
      <c r="P202" s="3">
        <v>5</v>
      </c>
      <c r="Q202" s="3">
        <v>3</v>
      </c>
      <c r="R202" s="3">
        <v>15</v>
      </c>
      <c r="S202" s="3">
        <v>15</v>
      </c>
      <c r="T202" s="3">
        <v>15</v>
      </c>
      <c r="U202" s="3">
        <v>15</v>
      </c>
      <c r="V202" s="3">
        <v>4</v>
      </c>
      <c r="W202" s="3">
        <v>15</v>
      </c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14">
        <f>SUM(Table31[[#This Row],[31-Jan]:[13-Dec]])</f>
        <v>158</v>
      </c>
    </row>
    <row r="203" spans="1:46" x14ac:dyDescent="0.45">
      <c r="A203" s="2">
        <v>2</v>
      </c>
      <c r="B203" s="3" t="s">
        <v>69</v>
      </c>
      <c r="C203" s="3" t="s">
        <v>70</v>
      </c>
      <c r="D203" s="3" t="s">
        <v>26</v>
      </c>
      <c r="E203" s="3">
        <v>15</v>
      </c>
      <c r="F203" s="3">
        <v>15</v>
      </c>
      <c r="G203" s="3"/>
      <c r="H203" s="3"/>
      <c r="I203" s="3"/>
      <c r="J203" s="3"/>
      <c r="K203" s="3"/>
      <c r="L203" s="3"/>
      <c r="M203" s="3">
        <v>10</v>
      </c>
      <c r="N203" s="3">
        <v>10</v>
      </c>
      <c r="O203" s="3">
        <v>6</v>
      </c>
      <c r="P203" s="3"/>
      <c r="Q203" s="3"/>
      <c r="R203" s="3">
        <v>0</v>
      </c>
      <c r="S203" s="3">
        <v>0</v>
      </c>
      <c r="T203" s="3"/>
      <c r="U203" s="3">
        <v>8</v>
      </c>
      <c r="V203" s="3">
        <v>5</v>
      </c>
      <c r="W203" s="3">
        <v>10</v>
      </c>
      <c r="X203" s="3">
        <v>10</v>
      </c>
      <c r="Y203" s="3">
        <v>12</v>
      </c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>
        <f>SUM(Table31[[#This Row],[31-Jan]:[13-Dec]])</f>
        <v>101</v>
      </c>
    </row>
    <row r="204" spans="1:46" x14ac:dyDescent="0.45">
      <c r="A204" s="2">
        <v>3</v>
      </c>
      <c r="B204" s="3" t="s">
        <v>71</v>
      </c>
      <c r="C204" s="3" t="s">
        <v>72</v>
      </c>
      <c r="D204" s="3" t="s">
        <v>26</v>
      </c>
      <c r="E204" s="3">
        <v>12</v>
      </c>
      <c r="F204" s="3"/>
      <c r="G204" s="3">
        <v>10</v>
      </c>
      <c r="H204" s="3">
        <v>15</v>
      </c>
      <c r="I204" s="3">
        <v>15</v>
      </c>
      <c r="J204" s="3">
        <v>6</v>
      </c>
      <c r="K204" s="3"/>
      <c r="L204" s="3"/>
      <c r="M204" s="3"/>
      <c r="N204" s="3"/>
      <c r="O204" s="3"/>
      <c r="P204" s="3"/>
      <c r="Q204" s="3"/>
      <c r="R204" s="3"/>
      <c r="S204" s="3"/>
      <c r="T204" s="3">
        <v>12</v>
      </c>
      <c r="U204" s="3"/>
      <c r="V204" s="3">
        <v>6</v>
      </c>
      <c r="W204" s="3">
        <v>7</v>
      </c>
      <c r="X204" s="3">
        <v>15</v>
      </c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>
        <f>SUM(Table31[[#This Row],[31-Jan]:[13-Dec]])</f>
        <v>98</v>
      </c>
    </row>
    <row r="205" spans="1:46" x14ac:dyDescent="0.45">
      <c r="A205" s="2">
        <v>4</v>
      </c>
      <c r="B205" s="3" t="s">
        <v>136</v>
      </c>
      <c r="C205" s="3" t="s">
        <v>137</v>
      </c>
      <c r="D205" s="3" t="s">
        <v>220</v>
      </c>
      <c r="E205" s="3"/>
      <c r="F205" s="3"/>
      <c r="G205" s="3">
        <v>15</v>
      </c>
      <c r="H205" s="3">
        <v>8</v>
      </c>
      <c r="I205" s="3"/>
      <c r="J205" s="3"/>
      <c r="K205" s="3">
        <v>8</v>
      </c>
      <c r="L205" s="3">
        <v>12</v>
      </c>
      <c r="M205" s="3"/>
      <c r="N205" s="3"/>
      <c r="O205" s="3"/>
      <c r="P205" s="3">
        <v>15</v>
      </c>
      <c r="Q205" s="3">
        <v>1</v>
      </c>
      <c r="R205" s="3">
        <v>12</v>
      </c>
      <c r="S205" s="3">
        <v>4</v>
      </c>
      <c r="T205" s="3"/>
      <c r="U205" s="3"/>
      <c r="V205" s="3">
        <v>12</v>
      </c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>
        <f>SUM(Table31[[#This Row],[31-Jan]:[13-Dec]])</f>
        <v>87</v>
      </c>
    </row>
    <row r="206" spans="1:46" x14ac:dyDescent="0.45">
      <c r="A206" s="2">
        <v>5</v>
      </c>
      <c r="B206" s="30" t="s">
        <v>271</v>
      </c>
      <c r="C206" s="31" t="s">
        <v>124</v>
      </c>
      <c r="D206" s="3" t="s">
        <v>29</v>
      </c>
      <c r="E206" s="30"/>
      <c r="F206" s="3"/>
      <c r="G206" s="3"/>
      <c r="H206" s="3"/>
      <c r="I206" s="3"/>
      <c r="J206" s="3"/>
      <c r="K206" s="3"/>
      <c r="L206" s="3"/>
      <c r="M206" s="3">
        <v>6</v>
      </c>
      <c r="N206" s="3">
        <v>0</v>
      </c>
      <c r="O206" s="3"/>
      <c r="P206" s="3"/>
      <c r="Q206" s="3"/>
      <c r="R206" s="3"/>
      <c r="S206" s="3"/>
      <c r="T206" s="3">
        <v>10</v>
      </c>
      <c r="U206" s="3">
        <v>12</v>
      </c>
      <c r="V206" s="3">
        <v>15</v>
      </c>
      <c r="W206" s="3">
        <v>8</v>
      </c>
      <c r="X206" s="3">
        <v>0</v>
      </c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>
        <f>SUM(Table31[[#This Row],[31-Jan]:[13-Dec]])</f>
        <v>51</v>
      </c>
    </row>
    <row r="207" spans="1:46" x14ac:dyDescent="0.45">
      <c r="A207" s="2">
        <v>6</v>
      </c>
      <c r="B207" s="30" t="s">
        <v>262</v>
      </c>
      <c r="C207" s="31" t="s">
        <v>263</v>
      </c>
      <c r="D207" s="3" t="s">
        <v>130</v>
      </c>
      <c r="E207" s="30"/>
      <c r="F207" s="3"/>
      <c r="G207" s="3"/>
      <c r="H207" s="3"/>
      <c r="I207" s="3"/>
      <c r="J207" s="3"/>
      <c r="K207" s="3"/>
      <c r="L207" s="3"/>
      <c r="M207" s="3">
        <v>15</v>
      </c>
      <c r="N207" s="3">
        <v>15</v>
      </c>
      <c r="O207" s="3">
        <v>10</v>
      </c>
      <c r="P207" s="3"/>
      <c r="Q207" s="3"/>
      <c r="R207" s="3"/>
      <c r="S207" s="3"/>
      <c r="T207" s="3"/>
      <c r="U207" s="3"/>
      <c r="V207" s="3"/>
      <c r="W207" s="3">
        <v>6</v>
      </c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>
        <f>SUM(Table31[[#This Row],[31-Jan]:[13-Dec]])</f>
        <v>46</v>
      </c>
    </row>
    <row r="208" spans="1:46" x14ac:dyDescent="0.45">
      <c r="A208" s="2">
        <v>7</v>
      </c>
      <c r="B208" s="3" t="s">
        <v>297</v>
      </c>
      <c r="C208" s="3" t="s">
        <v>300</v>
      </c>
      <c r="D208" s="3" t="s">
        <v>220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>
        <v>7</v>
      </c>
      <c r="Q208" s="3">
        <v>15</v>
      </c>
      <c r="R208" s="3">
        <v>7</v>
      </c>
      <c r="S208" s="3">
        <v>10</v>
      </c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>
        <f>SUM(Table31[[#This Row],[31-Jan]:[13-Dec]])</f>
        <v>39</v>
      </c>
    </row>
    <row r="209" spans="1:46" x14ac:dyDescent="0.45">
      <c r="A209" s="2">
        <v>8</v>
      </c>
      <c r="B209" s="3" t="s">
        <v>173</v>
      </c>
      <c r="C209" s="3" t="s">
        <v>174</v>
      </c>
      <c r="D209" s="3" t="s">
        <v>133</v>
      </c>
      <c r="E209" s="3"/>
      <c r="F209" s="3"/>
      <c r="G209" s="3"/>
      <c r="H209" s="3">
        <v>7</v>
      </c>
      <c r="I209" s="3">
        <v>5</v>
      </c>
      <c r="J209" s="3">
        <v>5</v>
      </c>
      <c r="K209" s="3"/>
      <c r="L209" s="3">
        <v>10</v>
      </c>
      <c r="M209" s="3">
        <v>4</v>
      </c>
      <c r="N209" s="3"/>
      <c r="O209" s="3">
        <v>7</v>
      </c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>
        <f>SUM(Table31[[#This Row],[31-Jan]:[13-Dec]])</f>
        <v>38</v>
      </c>
    </row>
    <row r="210" spans="1:46" x14ac:dyDescent="0.45">
      <c r="A210" s="2">
        <v>9</v>
      </c>
      <c r="B210" s="3" t="s">
        <v>227</v>
      </c>
      <c r="C210" s="3" t="s">
        <v>228</v>
      </c>
      <c r="D210" s="3" t="s">
        <v>220</v>
      </c>
      <c r="E210" s="3"/>
      <c r="F210" s="3"/>
      <c r="G210" s="3"/>
      <c r="H210" s="3"/>
      <c r="I210" s="3">
        <v>10</v>
      </c>
      <c r="J210" s="3"/>
      <c r="K210" s="3"/>
      <c r="L210" s="3"/>
      <c r="M210" s="3"/>
      <c r="N210" s="3"/>
      <c r="O210" s="3"/>
      <c r="P210" s="3"/>
      <c r="Q210" s="3"/>
      <c r="R210" s="3">
        <v>8</v>
      </c>
      <c r="S210" s="3">
        <v>12</v>
      </c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>
        <f>SUM(Table31[[#This Row],[31-Jan]:[13-Dec]])</f>
        <v>30</v>
      </c>
    </row>
    <row r="211" spans="1:46" x14ac:dyDescent="0.45">
      <c r="A211" s="2">
        <v>10</v>
      </c>
      <c r="B211" s="3" t="s">
        <v>189</v>
      </c>
      <c r="C211" s="3" t="s">
        <v>190</v>
      </c>
      <c r="D211" s="3" t="s">
        <v>130</v>
      </c>
      <c r="E211" s="3"/>
      <c r="F211" s="3"/>
      <c r="G211" s="3"/>
      <c r="H211" s="3"/>
      <c r="I211" s="3"/>
      <c r="J211" s="3"/>
      <c r="K211" s="3">
        <v>10</v>
      </c>
      <c r="L211" s="3">
        <v>6</v>
      </c>
      <c r="M211" s="3"/>
      <c r="N211" s="3"/>
      <c r="O211" s="3">
        <v>12</v>
      </c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>
        <f>SUM(Table31[[#This Row],[31-Jan]:[13-Dec]])</f>
        <v>28</v>
      </c>
    </row>
    <row r="212" spans="1:46" x14ac:dyDescent="0.45">
      <c r="A212" s="2">
        <v>11</v>
      </c>
      <c r="B212" s="3" t="s">
        <v>233</v>
      </c>
      <c r="C212" s="3" t="s">
        <v>234</v>
      </c>
      <c r="D212" s="3" t="s">
        <v>220</v>
      </c>
      <c r="E212" s="3"/>
      <c r="F212" s="3"/>
      <c r="G212" s="3"/>
      <c r="H212" s="3"/>
      <c r="I212" s="3">
        <v>0</v>
      </c>
      <c r="J212" s="3">
        <v>10</v>
      </c>
      <c r="K212" s="3"/>
      <c r="L212" s="3"/>
      <c r="M212" s="3"/>
      <c r="N212" s="3"/>
      <c r="O212" s="3"/>
      <c r="P212" s="3"/>
      <c r="Q212" s="3"/>
      <c r="R212" s="3">
        <v>10</v>
      </c>
      <c r="S212" s="3">
        <v>5</v>
      </c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>
        <f>SUM(Table31[[#This Row],[31-Jan]:[13-Dec]])</f>
        <v>25</v>
      </c>
    </row>
    <row r="213" spans="1:46" x14ac:dyDescent="0.45">
      <c r="A213" s="2">
        <v>12</v>
      </c>
      <c r="B213" s="3" t="s">
        <v>71</v>
      </c>
      <c r="C213" s="3" t="s">
        <v>317</v>
      </c>
      <c r="D213" s="3" t="s">
        <v>26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>
        <v>10</v>
      </c>
      <c r="V213" s="3"/>
      <c r="W213" s="3"/>
      <c r="X213" s="3"/>
      <c r="Y213" s="3">
        <v>15</v>
      </c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>
        <f>SUM(Table31[[#This Row],[31-Jan]:[13-Dec]])</f>
        <v>25</v>
      </c>
    </row>
    <row r="214" spans="1:46" x14ac:dyDescent="0.45">
      <c r="A214" s="2">
        <v>13</v>
      </c>
      <c r="B214" s="30" t="s">
        <v>266</v>
      </c>
      <c r="C214" s="31" t="s">
        <v>267</v>
      </c>
      <c r="D214" s="3" t="s">
        <v>29</v>
      </c>
      <c r="E214" s="30"/>
      <c r="F214" s="3"/>
      <c r="G214" s="3"/>
      <c r="H214" s="3"/>
      <c r="I214" s="3"/>
      <c r="J214" s="3"/>
      <c r="K214" s="3"/>
      <c r="L214" s="3"/>
      <c r="M214" s="3">
        <v>8</v>
      </c>
      <c r="N214" s="3">
        <v>8</v>
      </c>
      <c r="O214" s="3">
        <v>8</v>
      </c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>
        <f>SUM(Table31[[#This Row],[31-Jan]:[13-Dec]])</f>
        <v>24</v>
      </c>
    </row>
    <row r="215" spans="1:46" x14ac:dyDescent="0.45">
      <c r="A215" s="2">
        <v>14</v>
      </c>
      <c r="B215" s="3" t="s">
        <v>73</v>
      </c>
      <c r="C215" s="3" t="s">
        <v>74</v>
      </c>
      <c r="D215" s="3" t="s">
        <v>29</v>
      </c>
      <c r="E215" s="30">
        <v>10</v>
      </c>
      <c r="F215" s="3"/>
      <c r="G215" s="3"/>
      <c r="H215" s="3"/>
      <c r="I215" s="3"/>
      <c r="J215" s="3"/>
      <c r="K215" s="3"/>
      <c r="L215" s="3">
        <v>8</v>
      </c>
      <c r="M215" s="3"/>
      <c r="N215" s="3"/>
      <c r="O215" s="3"/>
      <c r="P215" s="3"/>
      <c r="Q215" s="3"/>
      <c r="R215" s="3"/>
      <c r="S215" s="3">
        <v>6</v>
      </c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>
        <f>SUM(Table31[[#This Row],[31-Jan]:[13-Dec]])</f>
        <v>24</v>
      </c>
    </row>
    <row r="216" spans="1:46" x14ac:dyDescent="0.45">
      <c r="A216" s="2">
        <v>15</v>
      </c>
      <c r="B216" s="3" t="s">
        <v>229</v>
      </c>
      <c r="C216" s="3" t="s">
        <v>230</v>
      </c>
      <c r="D216" s="3" t="s">
        <v>220</v>
      </c>
      <c r="E216" s="30"/>
      <c r="F216" s="3"/>
      <c r="G216" s="3"/>
      <c r="H216" s="3"/>
      <c r="I216" s="3">
        <v>8</v>
      </c>
      <c r="J216" s="3">
        <v>15</v>
      </c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>
        <f>SUM(Table31[[#This Row],[31-Jan]:[13-Dec]])</f>
        <v>23</v>
      </c>
    </row>
    <row r="217" spans="1:46" x14ac:dyDescent="0.45">
      <c r="A217" s="2">
        <v>16</v>
      </c>
      <c r="B217" s="30" t="s">
        <v>237</v>
      </c>
      <c r="C217" s="31" t="s">
        <v>224</v>
      </c>
      <c r="D217" s="3" t="s">
        <v>220</v>
      </c>
      <c r="E217" s="30"/>
      <c r="F217" s="3"/>
      <c r="G217" s="3"/>
      <c r="H217" s="3"/>
      <c r="I217" s="3"/>
      <c r="J217" s="3">
        <v>7</v>
      </c>
      <c r="K217" s="3"/>
      <c r="L217" s="3"/>
      <c r="M217" s="3"/>
      <c r="N217" s="3"/>
      <c r="O217" s="3"/>
      <c r="P217" s="3">
        <v>1</v>
      </c>
      <c r="Q217" s="3">
        <v>1</v>
      </c>
      <c r="R217" s="3">
        <v>6</v>
      </c>
      <c r="S217" s="3">
        <v>8</v>
      </c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>
        <f>SUM(Table31[[#This Row],[31-Jan]:[13-Dec]])</f>
        <v>23</v>
      </c>
    </row>
    <row r="218" spans="1:46" x14ac:dyDescent="0.45">
      <c r="A218" s="2">
        <v>17</v>
      </c>
      <c r="B218" s="30" t="s">
        <v>30</v>
      </c>
      <c r="C218" s="31" t="s">
        <v>184</v>
      </c>
      <c r="D218" s="3" t="s">
        <v>130</v>
      </c>
      <c r="E218" s="30"/>
      <c r="F218" s="3"/>
      <c r="G218" s="3"/>
      <c r="H218" s="3"/>
      <c r="I218" s="3"/>
      <c r="J218" s="3"/>
      <c r="K218" s="3">
        <v>15</v>
      </c>
      <c r="L218" s="3">
        <v>7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>
        <f>SUM(Table31[[#This Row],[31-Jan]:[13-Dec]])</f>
        <v>22</v>
      </c>
    </row>
    <row r="219" spans="1:46" x14ac:dyDescent="0.45">
      <c r="A219" s="2">
        <v>18</v>
      </c>
      <c r="B219" s="30" t="s">
        <v>138</v>
      </c>
      <c r="C219" s="31" t="s">
        <v>139</v>
      </c>
      <c r="D219" s="3" t="s">
        <v>133</v>
      </c>
      <c r="E219" s="30"/>
      <c r="F219" s="3"/>
      <c r="G219" s="3">
        <v>12</v>
      </c>
      <c r="H219" s="3">
        <v>10</v>
      </c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>
        <f>SUM(Table31[[#This Row],[31-Jan]:[13-Dec]])</f>
        <v>22</v>
      </c>
    </row>
    <row r="220" spans="1:46" x14ac:dyDescent="0.45">
      <c r="A220" s="2">
        <v>19</v>
      </c>
      <c r="B220" s="30" t="s">
        <v>142</v>
      </c>
      <c r="C220" s="31" t="s">
        <v>143</v>
      </c>
      <c r="D220" s="3" t="s">
        <v>130</v>
      </c>
      <c r="E220" s="30"/>
      <c r="F220" s="3"/>
      <c r="G220" s="3">
        <v>8</v>
      </c>
      <c r="H220" s="3">
        <v>12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>
        <f>SUM(Table31[[#This Row],[31-Jan]:[13-Dec]])</f>
        <v>20</v>
      </c>
    </row>
    <row r="221" spans="1:46" x14ac:dyDescent="0.45">
      <c r="A221" s="2">
        <v>20</v>
      </c>
      <c r="B221" s="30" t="s">
        <v>345</v>
      </c>
      <c r="C221" s="31" t="s">
        <v>181</v>
      </c>
      <c r="D221" s="3" t="s">
        <v>130</v>
      </c>
      <c r="E221" s="3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>
        <v>8</v>
      </c>
      <c r="W221" s="3">
        <v>12</v>
      </c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>
        <f>SUM(Table31[[#This Row],[31-Jan]:[13-Dec]])</f>
        <v>20</v>
      </c>
    </row>
    <row r="222" spans="1:46" x14ac:dyDescent="0.45">
      <c r="A222" s="2">
        <v>21</v>
      </c>
      <c r="B222" s="30" t="s">
        <v>295</v>
      </c>
      <c r="C222" s="31" t="s">
        <v>139</v>
      </c>
      <c r="D222" s="3" t="s">
        <v>133</v>
      </c>
      <c r="E222" s="3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>
        <v>12</v>
      </c>
      <c r="Q222" s="3">
        <v>6</v>
      </c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>
        <f>SUM(Table31[[#This Row],[31-Jan]:[13-Dec]])</f>
        <v>18</v>
      </c>
    </row>
    <row r="223" spans="1:46" x14ac:dyDescent="0.45">
      <c r="A223" s="2">
        <v>22</v>
      </c>
      <c r="B223" s="30" t="s">
        <v>288</v>
      </c>
      <c r="C223" s="31" t="s">
        <v>298</v>
      </c>
      <c r="D223" s="3" t="s">
        <v>29</v>
      </c>
      <c r="E223" s="3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>
        <v>10</v>
      </c>
      <c r="Q223" s="3">
        <v>7</v>
      </c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>
        <f>SUM(Table31[[#This Row],[31-Jan]:[13-Dec]])</f>
        <v>17</v>
      </c>
    </row>
    <row r="224" spans="1:46" x14ac:dyDescent="0.45">
      <c r="A224" s="2">
        <v>23</v>
      </c>
      <c r="B224" s="30" t="s">
        <v>331</v>
      </c>
      <c r="C224" s="31" t="s">
        <v>332</v>
      </c>
      <c r="D224" s="3" t="s">
        <v>29</v>
      </c>
      <c r="E224" s="3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>
        <v>5</v>
      </c>
      <c r="X224" s="3">
        <v>12</v>
      </c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>
        <f>SUM(Table31[[#This Row],[31-Jan]:[13-Dec]])</f>
        <v>17</v>
      </c>
    </row>
    <row r="225" spans="1:46" x14ac:dyDescent="0.45">
      <c r="A225" s="2">
        <v>24</v>
      </c>
      <c r="B225" s="30" t="s">
        <v>296</v>
      </c>
      <c r="C225" s="31" t="s">
        <v>301</v>
      </c>
      <c r="D225" s="3" t="s">
        <v>29</v>
      </c>
      <c r="E225" s="3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>
        <v>6</v>
      </c>
      <c r="Q225" s="3">
        <v>10</v>
      </c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>
        <f>SUM(Table31[[#This Row],[31-Jan]:[13-Dec]])</f>
        <v>16</v>
      </c>
    </row>
    <row r="226" spans="1:46" x14ac:dyDescent="0.45">
      <c r="A226" s="2">
        <v>25</v>
      </c>
      <c r="B226" s="3" t="s">
        <v>296</v>
      </c>
      <c r="C226" s="3" t="s">
        <v>299</v>
      </c>
      <c r="D226" s="3" t="s">
        <v>29</v>
      </c>
      <c r="E226" s="3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>
        <v>8</v>
      </c>
      <c r="Q226" s="3">
        <v>8</v>
      </c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>
        <f>SUM(Table31[[#This Row],[31-Jan]:[13-Dec]])</f>
        <v>16</v>
      </c>
    </row>
    <row r="227" spans="1:46" x14ac:dyDescent="0.45">
      <c r="A227" s="2">
        <v>26</v>
      </c>
      <c r="B227" s="30" t="s">
        <v>333</v>
      </c>
      <c r="C227" s="31" t="s">
        <v>334</v>
      </c>
      <c r="D227" s="3" t="s">
        <v>130</v>
      </c>
      <c r="E227" s="3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>
        <v>8</v>
      </c>
      <c r="U227" s="3"/>
      <c r="V227" s="3">
        <v>7</v>
      </c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>
        <f>SUM(Table31[[#This Row],[31-Jan]:[13-Dec]])</f>
        <v>15</v>
      </c>
    </row>
    <row r="228" spans="1:46" x14ac:dyDescent="0.45">
      <c r="A228" s="2">
        <v>27</v>
      </c>
      <c r="B228" s="3" t="s">
        <v>231</v>
      </c>
      <c r="C228" s="3" t="s">
        <v>232</v>
      </c>
      <c r="D228" s="3" t="s">
        <v>220</v>
      </c>
      <c r="E228" s="30"/>
      <c r="F228" s="3"/>
      <c r="G228" s="3"/>
      <c r="H228" s="3"/>
      <c r="I228" s="3">
        <v>6</v>
      </c>
      <c r="J228" s="3">
        <v>8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>
        <f>SUM(Table31[[#This Row],[31-Jan]:[13-Dec]])</f>
        <v>14</v>
      </c>
    </row>
    <row r="229" spans="1:46" x14ac:dyDescent="0.45">
      <c r="A229" s="2">
        <v>28</v>
      </c>
      <c r="B229" s="3" t="s">
        <v>268</v>
      </c>
      <c r="C229" s="3" t="s">
        <v>269</v>
      </c>
      <c r="D229" s="3" t="s">
        <v>270</v>
      </c>
      <c r="E229" s="3"/>
      <c r="F229" s="3"/>
      <c r="G229" s="3"/>
      <c r="H229" s="3"/>
      <c r="I229" s="3"/>
      <c r="J229" s="3"/>
      <c r="K229" s="3"/>
      <c r="L229" s="3"/>
      <c r="M229" s="3">
        <v>7</v>
      </c>
      <c r="N229" s="3">
        <v>6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>
        <f>SUM(Table31[[#This Row],[31-Jan]:[13-Dec]])</f>
        <v>13</v>
      </c>
    </row>
    <row r="230" spans="1:46" x14ac:dyDescent="0.45">
      <c r="A230" s="2">
        <v>29</v>
      </c>
      <c r="B230" s="3" t="s">
        <v>121</v>
      </c>
      <c r="C230" s="3" t="s">
        <v>202</v>
      </c>
      <c r="D230" s="3" t="s">
        <v>29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>
        <v>12</v>
      </c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>
        <f>SUM(Table31[[#This Row],[31-Jan]:[13-Dec]])</f>
        <v>12</v>
      </c>
    </row>
    <row r="231" spans="1:46" x14ac:dyDescent="0.45">
      <c r="A231" s="2">
        <v>30</v>
      </c>
      <c r="B231" s="3" t="s">
        <v>264</v>
      </c>
      <c r="C231" s="3" t="s">
        <v>265</v>
      </c>
      <c r="D231" s="3" t="s">
        <v>130</v>
      </c>
      <c r="E231" s="3"/>
      <c r="F231" s="3"/>
      <c r="G231" s="3"/>
      <c r="H231" s="3"/>
      <c r="I231" s="3"/>
      <c r="J231" s="3"/>
      <c r="K231" s="3"/>
      <c r="L231" s="3"/>
      <c r="M231" s="3">
        <v>12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>
        <f>SUM(Table31[[#This Row],[31-Jan]:[13-Dec]])</f>
        <v>12</v>
      </c>
    </row>
    <row r="232" spans="1:46" x14ac:dyDescent="0.45">
      <c r="A232" s="2">
        <v>31</v>
      </c>
      <c r="B232" s="3" t="s">
        <v>260</v>
      </c>
      <c r="C232" s="3" t="s">
        <v>261</v>
      </c>
      <c r="D232" s="3" t="s">
        <v>29</v>
      </c>
      <c r="E232" s="3"/>
      <c r="F232" s="3"/>
      <c r="G232" s="3"/>
      <c r="H232" s="3"/>
      <c r="I232" s="3"/>
      <c r="J232" s="3"/>
      <c r="K232" s="3"/>
      <c r="L232" s="3"/>
      <c r="M232" s="3"/>
      <c r="N232" s="3">
        <v>7</v>
      </c>
      <c r="O232" s="3">
        <v>5</v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>
        <f>SUM(Table31[[#This Row],[31-Jan]:[13-Dec]])</f>
        <v>12</v>
      </c>
    </row>
    <row r="233" spans="1:46" x14ac:dyDescent="0.45">
      <c r="A233" s="2">
        <v>32</v>
      </c>
      <c r="B233" s="3" t="s">
        <v>225</v>
      </c>
      <c r="C233" s="3" t="s">
        <v>226</v>
      </c>
      <c r="D233" s="3" t="s">
        <v>220</v>
      </c>
      <c r="E233" s="3"/>
      <c r="F233" s="3"/>
      <c r="G233" s="3"/>
      <c r="H233" s="3"/>
      <c r="I233" s="3">
        <v>12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>
        <f>SUM(Table31[[#This Row],[31-Jan]:[13-Dec]])</f>
        <v>12</v>
      </c>
    </row>
    <row r="234" spans="1:46" x14ac:dyDescent="0.45">
      <c r="A234" s="2">
        <v>33</v>
      </c>
      <c r="B234" s="3" t="s">
        <v>160</v>
      </c>
      <c r="C234" s="3" t="s">
        <v>188</v>
      </c>
      <c r="D234" s="3" t="s">
        <v>130</v>
      </c>
      <c r="E234" s="3"/>
      <c r="F234" s="3"/>
      <c r="G234" s="3"/>
      <c r="H234" s="3"/>
      <c r="I234" s="3"/>
      <c r="J234" s="3"/>
      <c r="K234" s="3">
        <v>12</v>
      </c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>
        <f>SUM(Table31[[#This Row],[31-Jan]:[13-Dec]])</f>
        <v>12</v>
      </c>
    </row>
    <row r="235" spans="1:46" x14ac:dyDescent="0.45">
      <c r="A235" s="2">
        <v>34</v>
      </c>
      <c r="B235" s="3" t="s">
        <v>77</v>
      </c>
      <c r="C235" s="3" t="s">
        <v>124</v>
      </c>
      <c r="D235" s="3" t="s">
        <v>29</v>
      </c>
      <c r="E235" s="3"/>
      <c r="F235" s="3"/>
      <c r="G235" s="3"/>
      <c r="H235" s="3"/>
      <c r="I235" s="3"/>
      <c r="J235" s="3"/>
      <c r="K235" s="3"/>
      <c r="L235" s="3"/>
      <c r="M235" s="3">
        <v>5</v>
      </c>
      <c r="N235" s="3"/>
      <c r="O235" s="3"/>
      <c r="P235" s="3"/>
      <c r="Q235" s="3"/>
      <c r="R235" s="3"/>
      <c r="S235" s="3">
        <v>7</v>
      </c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>
        <f>SUM(Table31[[#This Row],[31-Jan]:[13-Dec]])</f>
        <v>12</v>
      </c>
    </row>
    <row r="236" spans="1:46" x14ac:dyDescent="0.45">
      <c r="A236" s="2">
        <v>35</v>
      </c>
      <c r="B236" s="3" t="s">
        <v>259</v>
      </c>
      <c r="C236" s="3" t="s">
        <v>344</v>
      </c>
      <c r="D236" s="3" t="s">
        <v>130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>
        <v>10</v>
      </c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>
        <f>SUM(Table31[[#This Row],[31-Jan]:[13-Dec]])</f>
        <v>10</v>
      </c>
    </row>
    <row r="237" spans="1:46" x14ac:dyDescent="0.45">
      <c r="A237" s="2">
        <v>36</v>
      </c>
      <c r="B237" s="3" t="s">
        <v>292</v>
      </c>
      <c r="C237" s="3" t="s">
        <v>293</v>
      </c>
      <c r="D237" s="3" t="s">
        <v>242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>
        <v>4</v>
      </c>
      <c r="Q237" s="3">
        <v>5</v>
      </c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>
        <f>SUM(Table31[[#This Row],[31-Jan]:[13-Dec]])</f>
        <v>9</v>
      </c>
    </row>
    <row r="238" spans="1:46" x14ac:dyDescent="0.45">
      <c r="A238" s="2">
        <v>37</v>
      </c>
      <c r="B238" s="3" t="s">
        <v>117</v>
      </c>
      <c r="C238" s="3" t="s">
        <v>34</v>
      </c>
      <c r="D238" s="51" t="s">
        <v>26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>
        <v>8</v>
      </c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52"/>
      <c r="AT238" s="52">
        <f>SUM(Table31[[#This Row],[31-Jan]:[13-Dec]])</f>
        <v>8</v>
      </c>
    </row>
    <row r="239" spans="1:46" x14ac:dyDescent="0.45">
      <c r="A239" s="2">
        <v>38</v>
      </c>
      <c r="B239" s="3" t="s">
        <v>335</v>
      </c>
      <c r="C239" s="3" t="s">
        <v>170</v>
      </c>
      <c r="D239" s="3" t="s">
        <v>130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>
        <v>7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>
        <f>SUM(Table31[[#This Row],[31-Jan]:[13-Dec]])</f>
        <v>7</v>
      </c>
    </row>
    <row r="240" spans="1:46" x14ac:dyDescent="0.45">
      <c r="A240" s="2">
        <v>39</v>
      </c>
      <c r="B240" s="3" t="s">
        <v>302</v>
      </c>
      <c r="C240" s="3" t="s">
        <v>291</v>
      </c>
      <c r="D240" s="3" t="s">
        <v>29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>
        <v>3</v>
      </c>
      <c r="Q240" s="3">
        <v>4</v>
      </c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>
        <f>SUM(Table31[[#This Row],[31-Jan]:[13-Dec]])</f>
        <v>7</v>
      </c>
    </row>
    <row r="241" spans="1:46" x14ac:dyDescent="0.45">
      <c r="A241" s="2">
        <v>40</v>
      </c>
      <c r="B241" s="3" t="s">
        <v>175</v>
      </c>
      <c r="C241" s="3" t="s">
        <v>151</v>
      </c>
      <c r="D241" s="3" t="s">
        <v>130</v>
      </c>
      <c r="E241" s="3"/>
      <c r="F241" s="3"/>
      <c r="G241" s="3"/>
      <c r="H241" s="3">
        <v>6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>
        <f>SUM(Table31[[#This Row],[31-Jan]:[13-Dec]])</f>
        <v>6</v>
      </c>
    </row>
    <row r="242" spans="1:46" x14ac:dyDescent="0.45">
      <c r="A242" s="2">
        <v>41</v>
      </c>
      <c r="B242" s="3" t="s">
        <v>121</v>
      </c>
      <c r="C242" s="3" t="s">
        <v>181</v>
      </c>
      <c r="D242" s="3" t="s">
        <v>130</v>
      </c>
      <c r="E242" s="3"/>
      <c r="F242" s="3"/>
      <c r="G242" s="3"/>
      <c r="H242" s="3"/>
      <c r="I242" s="3"/>
      <c r="J242" s="3"/>
      <c r="K242" s="3"/>
      <c r="L242" s="3">
        <v>5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>
        <f>SUM(Table31[[#This Row],[31-Jan]:[13-Dec]])</f>
        <v>5</v>
      </c>
    </row>
    <row r="243" spans="1:46" x14ac:dyDescent="0.45">
      <c r="A243" s="2">
        <v>42</v>
      </c>
      <c r="B243" s="3" t="s">
        <v>292</v>
      </c>
      <c r="C243" s="3" t="s">
        <v>294</v>
      </c>
      <c r="D243" s="3" t="s">
        <v>242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>
        <v>2</v>
      </c>
      <c r="Q243" s="3">
        <v>2</v>
      </c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>
        <f>SUM(Table31[[#This Row],[31-Jan]:[13-Dec]])</f>
        <v>4</v>
      </c>
    </row>
    <row r="244" spans="1:46" x14ac:dyDescent="0.45">
      <c r="A244" s="2"/>
      <c r="B244" s="3" t="s">
        <v>209</v>
      </c>
      <c r="C244" s="3" t="s">
        <v>316</v>
      </c>
      <c r="D244" s="3" t="s">
        <v>29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>
        <v>0</v>
      </c>
      <c r="X244" s="3"/>
      <c r="Y244" s="3">
        <v>0</v>
      </c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>
        <f>SUM(Table31[[#This Row],[31-Jan]:[13-Dec]])</f>
        <v>0</v>
      </c>
    </row>
    <row r="245" spans="1:46" x14ac:dyDescent="0.45">
      <c r="A245" s="2"/>
      <c r="B245" s="3" t="s">
        <v>121</v>
      </c>
      <c r="C245" s="3" t="s">
        <v>49</v>
      </c>
      <c r="D245" s="3" t="s">
        <v>29</v>
      </c>
      <c r="E245" s="3"/>
      <c r="F245" s="3"/>
      <c r="G245" s="3"/>
      <c r="H245" s="3"/>
      <c r="I245" s="3"/>
      <c r="J245" s="3"/>
      <c r="K245" s="3"/>
      <c r="L245" s="3"/>
      <c r="M245" s="3"/>
      <c r="N245" s="3">
        <v>0</v>
      </c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>
        <f>SUM(Table31[[#This Row],[31-Jan]:[13-Dec]])</f>
        <v>0</v>
      </c>
    </row>
    <row r="246" spans="1:46" x14ac:dyDescent="0.45">
      <c r="A246" s="2"/>
      <c r="B246" s="3" t="s">
        <v>185</v>
      </c>
      <c r="C246" s="3" t="s">
        <v>186</v>
      </c>
      <c r="D246" s="3" t="s">
        <v>130</v>
      </c>
      <c r="E246" s="3"/>
      <c r="F246" s="3"/>
      <c r="G246" s="3"/>
      <c r="H246" s="3"/>
      <c r="I246" s="3"/>
      <c r="J246" s="3"/>
      <c r="K246" s="3">
        <v>0</v>
      </c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15">
        <f>SUM(Table31[[#This Row],[31-Jan]:[13-Dec]])</f>
        <v>0</v>
      </c>
    </row>
    <row r="248" spans="1:46" ht="23.25" x14ac:dyDescent="0.7">
      <c r="A248" s="49" t="s">
        <v>8</v>
      </c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16"/>
      <c r="AS248" s="16"/>
      <c r="AT248" s="16"/>
    </row>
    <row r="249" spans="1:46" x14ac:dyDescent="0.45">
      <c r="A249" s="26" t="s">
        <v>176</v>
      </c>
      <c r="B249" s="1" t="s">
        <v>21</v>
      </c>
      <c r="C249" s="1" t="s">
        <v>22</v>
      </c>
      <c r="D249" s="23" t="s">
        <v>23</v>
      </c>
      <c r="E249" s="4" t="s">
        <v>81</v>
      </c>
      <c r="F249" s="4" t="s">
        <v>82</v>
      </c>
      <c r="G249" s="4" t="s">
        <v>83</v>
      </c>
      <c r="H249" s="4" t="s">
        <v>84</v>
      </c>
      <c r="I249" s="4" t="s">
        <v>216</v>
      </c>
      <c r="J249" s="4" t="s">
        <v>217</v>
      </c>
      <c r="K249" s="4" t="s">
        <v>85</v>
      </c>
      <c r="L249" s="4" t="s">
        <v>86</v>
      </c>
      <c r="M249" s="4" t="s">
        <v>177</v>
      </c>
      <c r="N249" s="4" t="s">
        <v>178</v>
      </c>
      <c r="O249" s="4" t="s">
        <v>179</v>
      </c>
      <c r="P249" s="4" t="s">
        <v>87</v>
      </c>
      <c r="Q249" s="4" t="s">
        <v>88</v>
      </c>
      <c r="R249" s="4" t="s">
        <v>89</v>
      </c>
      <c r="S249" s="4" t="s">
        <v>90</v>
      </c>
      <c r="T249" s="4" t="s">
        <v>91</v>
      </c>
      <c r="U249" s="4" t="s">
        <v>92</v>
      </c>
      <c r="V249" s="4" t="s">
        <v>93</v>
      </c>
      <c r="W249" s="4" t="s">
        <v>94</v>
      </c>
      <c r="X249" s="4" t="s">
        <v>95</v>
      </c>
      <c r="Y249" s="4" t="s">
        <v>96</v>
      </c>
      <c r="Z249" s="4" t="s">
        <v>97</v>
      </c>
      <c r="AA249" s="4" t="s">
        <v>98</v>
      </c>
      <c r="AB249" s="4" t="s">
        <v>99</v>
      </c>
      <c r="AC249" s="4" t="s">
        <v>100</v>
      </c>
      <c r="AD249" s="4" t="s">
        <v>101</v>
      </c>
      <c r="AE249" s="4" t="s">
        <v>102</v>
      </c>
      <c r="AF249" s="4" t="s">
        <v>103</v>
      </c>
      <c r="AG249" s="4" t="s">
        <v>104</v>
      </c>
      <c r="AH249" s="4" t="s">
        <v>105</v>
      </c>
      <c r="AI249" s="4" t="s">
        <v>106</v>
      </c>
      <c r="AJ249" s="4" t="s">
        <v>107</v>
      </c>
      <c r="AK249" s="4" t="s">
        <v>108</v>
      </c>
      <c r="AL249" s="4" t="s">
        <v>109</v>
      </c>
      <c r="AM249" s="4" t="s">
        <v>110</v>
      </c>
      <c r="AN249" s="4" t="s">
        <v>111</v>
      </c>
      <c r="AO249" s="4" t="s">
        <v>112</v>
      </c>
      <c r="AP249" s="4" t="s">
        <v>113</v>
      </c>
      <c r="AQ249" s="4" t="s">
        <v>114</v>
      </c>
      <c r="AR249" s="4" t="s">
        <v>115</v>
      </c>
      <c r="AS249" s="4" t="s">
        <v>116</v>
      </c>
      <c r="AT249" s="4" t="s">
        <v>180</v>
      </c>
    </row>
    <row r="250" spans="1:46" x14ac:dyDescent="0.45">
      <c r="A250" s="2"/>
      <c r="B250" s="7"/>
      <c r="C250" s="7"/>
      <c r="D250" s="7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3"/>
      <c r="AT250" s="17">
        <f>SUM(Table32[[#This Row],[31-Jan]:[13-Dec]])</f>
        <v>0</v>
      </c>
    </row>
    <row r="252" spans="1:46" ht="23.25" x14ac:dyDescent="0.7">
      <c r="A252" s="49" t="s">
        <v>10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16"/>
      <c r="AS252" s="16"/>
      <c r="AT252" s="16"/>
    </row>
    <row r="253" spans="1:46" x14ac:dyDescent="0.45">
      <c r="A253" s="26" t="s">
        <v>176</v>
      </c>
      <c r="B253" s="1" t="s">
        <v>21</v>
      </c>
      <c r="C253" s="1" t="s">
        <v>22</v>
      </c>
      <c r="D253" s="23" t="s">
        <v>23</v>
      </c>
      <c r="E253" s="4" t="s">
        <v>81</v>
      </c>
      <c r="F253" s="4" t="s">
        <v>82</v>
      </c>
      <c r="G253" s="4" t="s">
        <v>83</v>
      </c>
      <c r="H253" s="4" t="s">
        <v>84</v>
      </c>
      <c r="I253" s="4" t="s">
        <v>216</v>
      </c>
      <c r="J253" s="4" t="s">
        <v>217</v>
      </c>
      <c r="K253" s="4" t="s">
        <v>85</v>
      </c>
      <c r="L253" s="4" t="s">
        <v>86</v>
      </c>
      <c r="M253" s="4" t="s">
        <v>177</v>
      </c>
      <c r="N253" s="4" t="s">
        <v>178</v>
      </c>
      <c r="O253" s="4" t="s">
        <v>179</v>
      </c>
      <c r="P253" s="4" t="s">
        <v>87</v>
      </c>
      <c r="Q253" s="4" t="s">
        <v>88</v>
      </c>
      <c r="R253" s="4" t="s">
        <v>89</v>
      </c>
      <c r="S253" s="4" t="s">
        <v>90</v>
      </c>
      <c r="T253" s="4" t="s">
        <v>91</v>
      </c>
      <c r="U253" s="4" t="s">
        <v>92</v>
      </c>
      <c r="V253" s="4" t="s">
        <v>93</v>
      </c>
      <c r="W253" s="4" t="s">
        <v>94</v>
      </c>
      <c r="X253" s="4" t="s">
        <v>95</v>
      </c>
      <c r="Y253" s="4" t="s">
        <v>96</v>
      </c>
      <c r="Z253" s="4" t="s">
        <v>97</v>
      </c>
      <c r="AA253" s="4" t="s">
        <v>98</v>
      </c>
      <c r="AB253" s="4" t="s">
        <v>99</v>
      </c>
      <c r="AC253" s="4" t="s">
        <v>100</v>
      </c>
      <c r="AD253" s="4" t="s">
        <v>101</v>
      </c>
      <c r="AE253" s="4" t="s">
        <v>102</v>
      </c>
      <c r="AF253" s="4" t="s">
        <v>103</v>
      </c>
      <c r="AG253" s="4" t="s">
        <v>104</v>
      </c>
      <c r="AH253" s="4" t="s">
        <v>105</v>
      </c>
      <c r="AI253" s="4" t="s">
        <v>106</v>
      </c>
      <c r="AJ253" s="4" t="s">
        <v>107</v>
      </c>
      <c r="AK253" s="4" t="s">
        <v>108</v>
      </c>
      <c r="AL253" s="4" t="s">
        <v>109</v>
      </c>
      <c r="AM253" s="4" t="s">
        <v>110</v>
      </c>
      <c r="AN253" s="4" t="s">
        <v>111</v>
      </c>
      <c r="AO253" s="4" t="s">
        <v>112</v>
      </c>
      <c r="AP253" s="4" t="s">
        <v>113</v>
      </c>
      <c r="AQ253" s="4" t="s">
        <v>114</v>
      </c>
      <c r="AR253" s="4" t="s">
        <v>115</v>
      </c>
      <c r="AS253" s="4" t="s">
        <v>116</v>
      </c>
      <c r="AT253" s="4" t="s">
        <v>180</v>
      </c>
    </row>
    <row r="254" spans="1:46" x14ac:dyDescent="0.45">
      <c r="A254" s="2">
        <v>1</v>
      </c>
      <c r="B254" s="3" t="s">
        <v>77</v>
      </c>
      <c r="C254" s="3" t="s">
        <v>78</v>
      </c>
      <c r="D254" s="3" t="s">
        <v>29</v>
      </c>
      <c r="E254" s="3">
        <v>15</v>
      </c>
      <c r="F254" s="3"/>
      <c r="G254" s="3"/>
      <c r="H254" s="3"/>
      <c r="I254" s="3"/>
      <c r="J254" s="3"/>
      <c r="K254" s="3"/>
      <c r="L254" s="3">
        <v>15</v>
      </c>
      <c r="M254" s="3"/>
      <c r="N254" s="3"/>
      <c r="O254" s="3"/>
      <c r="P254" s="3"/>
      <c r="Q254" s="3"/>
      <c r="R254" s="3"/>
      <c r="S254" s="3"/>
      <c r="T254" s="3">
        <v>15</v>
      </c>
      <c r="U254" s="3"/>
      <c r="V254" s="3"/>
      <c r="W254" s="3">
        <v>15</v>
      </c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">
        <f>SUM(Table33[[#This Row],[31-Jan]:[13-Dec]])</f>
        <v>60</v>
      </c>
    </row>
    <row r="255" spans="1:46" x14ac:dyDescent="0.45">
      <c r="A255" s="2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>
        <f>SUM(Table33[[#This Row],[31-Jan]:[13-Dec]])</f>
        <v>0</v>
      </c>
    </row>
    <row r="257" spans="1:46" ht="23.25" x14ac:dyDescent="0.7">
      <c r="A257" s="49" t="s">
        <v>11</v>
      </c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16"/>
      <c r="AS257" s="16"/>
      <c r="AT257" s="16"/>
    </row>
    <row r="258" spans="1:46" x14ac:dyDescent="0.45">
      <c r="A258" s="26" t="s">
        <v>176</v>
      </c>
      <c r="B258" s="1" t="s">
        <v>21</v>
      </c>
      <c r="C258" s="1" t="s">
        <v>22</v>
      </c>
      <c r="D258" s="23" t="s">
        <v>23</v>
      </c>
      <c r="E258" s="4" t="s">
        <v>81</v>
      </c>
      <c r="F258" s="4" t="s">
        <v>82</v>
      </c>
      <c r="G258" s="4" t="s">
        <v>83</v>
      </c>
      <c r="H258" s="4" t="s">
        <v>84</v>
      </c>
      <c r="I258" s="4" t="s">
        <v>216</v>
      </c>
      <c r="J258" s="4" t="s">
        <v>217</v>
      </c>
      <c r="K258" s="4" t="s">
        <v>85</v>
      </c>
      <c r="L258" s="4" t="s">
        <v>86</v>
      </c>
      <c r="M258" s="4" t="s">
        <v>177</v>
      </c>
      <c r="N258" s="4" t="s">
        <v>178</v>
      </c>
      <c r="O258" s="4" t="s">
        <v>179</v>
      </c>
      <c r="P258" s="4" t="s">
        <v>87</v>
      </c>
      <c r="Q258" s="4" t="s">
        <v>88</v>
      </c>
      <c r="R258" s="4" t="s">
        <v>89</v>
      </c>
      <c r="S258" s="4" t="s">
        <v>90</v>
      </c>
      <c r="T258" s="4" t="s">
        <v>91</v>
      </c>
      <c r="U258" s="4" t="s">
        <v>92</v>
      </c>
      <c r="V258" s="4" t="s">
        <v>93</v>
      </c>
      <c r="W258" s="4" t="s">
        <v>94</v>
      </c>
      <c r="X258" s="4" t="s">
        <v>95</v>
      </c>
      <c r="Y258" s="4" t="s">
        <v>96</v>
      </c>
      <c r="Z258" s="4" t="s">
        <v>97</v>
      </c>
      <c r="AA258" s="4" t="s">
        <v>98</v>
      </c>
      <c r="AB258" s="4" t="s">
        <v>99</v>
      </c>
      <c r="AC258" s="4" t="s">
        <v>100</v>
      </c>
      <c r="AD258" s="4" t="s">
        <v>101</v>
      </c>
      <c r="AE258" s="4" t="s">
        <v>102</v>
      </c>
      <c r="AF258" s="4" t="s">
        <v>103</v>
      </c>
      <c r="AG258" s="4" t="s">
        <v>104</v>
      </c>
      <c r="AH258" s="4" t="s">
        <v>105</v>
      </c>
      <c r="AI258" s="4" t="s">
        <v>106</v>
      </c>
      <c r="AJ258" s="4" t="s">
        <v>107</v>
      </c>
      <c r="AK258" s="4" t="s">
        <v>108</v>
      </c>
      <c r="AL258" s="4" t="s">
        <v>109</v>
      </c>
      <c r="AM258" s="4" t="s">
        <v>110</v>
      </c>
      <c r="AN258" s="4" t="s">
        <v>111</v>
      </c>
      <c r="AO258" s="4" t="s">
        <v>112</v>
      </c>
      <c r="AP258" s="4" t="s">
        <v>113</v>
      </c>
      <c r="AQ258" s="4" t="s">
        <v>114</v>
      </c>
      <c r="AR258" s="4" t="s">
        <v>115</v>
      </c>
      <c r="AS258" s="4" t="s">
        <v>116</v>
      </c>
      <c r="AT258" s="4" t="s">
        <v>180</v>
      </c>
    </row>
    <row r="259" spans="1:46" x14ac:dyDescent="0.45">
      <c r="A259" s="2">
        <v>1</v>
      </c>
      <c r="B259" s="3" t="s">
        <v>32</v>
      </c>
      <c r="C259" s="3" t="s">
        <v>80</v>
      </c>
      <c r="D259" s="3" t="s">
        <v>26</v>
      </c>
      <c r="E259" s="3">
        <v>12</v>
      </c>
      <c r="F259" s="3">
        <v>10</v>
      </c>
      <c r="G259" s="3"/>
      <c r="H259" s="3"/>
      <c r="I259" s="3"/>
      <c r="J259" s="3"/>
      <c r="K259" s="3"/>
      <c r="L259" s="3">
        <v>7</v>
      </c>
      <c r="M259" s="3"/>
      <c r="N259" s="3"/>
      <c r="O259" s="3">
        <v>15</v>
      </c>
      <c r="P259" s="3">
        <v>0</v>
      </c>
      <c r="Q259" s="3">
        <v>0</v>
      </c>
      <c r="R259" s="3">
        <v>10</v>
      </c>
      <c r="S259" s="3">
        <v>10</v>
      </c>
      <c r="T259" s="3"/>
      <c r="U259" s="3"/>
      <c r="V259" s="3">
        <v>8</v>
      </c>
      <c r="W259" s="3">
        <v>15</v>
      </c>
      <c r="X259" s="3">
        <v>15</v>
      </c>
      <c r="Y259" s="3">
        <v>10</v>
      </c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">
        <f>SUM(Table34[[#This Row],[31-Jan]:[13-Dec]])</f>
        <v>112</v>
      </c>
    </row>
    <row r="260" spans="1:46" x14ac:dyDescent="0.45">
      <c r="A260" s="2">
        <v>2</v>
      </c>
      <c r="B260" s="3" t="s">
        <v>238</v>
      </c>
      <c r="C260" s="3" t="s">
        <v>230</v>
      </c>
      <c r="D260" s="3" t="s">
        <v>220</v>
      </c>
      <c r="E260" s="3"/>
      <c r="F260" s="3"/>
      <c r="G260" s="3"/>
      <c r="H260" s="3"/>
      <c r="I260" s="3"/>
      <c r="J260" s="3">
        <v>15</v>
      </c>
      <c r="K260" s="3"/>
      <c r="L260" s="3"/>
      <c r="M260" s="3"/>
      <c r="N260" s="3"/>
      <c r="O260" s="3"/>
      <c r="P260" s="3">
        <v>15</v>
      </c>
      <c r="Q260" s="3">
        <v>12</v>
      </c>
      <c r="R260" s="3">
        <v>15</v>
      </c>
      <c r="S260" s="3">
        <v>15</v>
      </c>
      <c r="T260" s="3"/>
      <c r="U260" s="3"/>
      <c r="V260" s="3">
        <v>15</v>
      </c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>
        <f>SUM(Table34[[#This Row],[31-Jan]:[13-Dec]])</f>
        <v>87</v>
      </c>
    </row>
    <row r="261" spans="1:46" x14ac:dyDescent="0.45">
      <c r="A261" s="2">
        <v>3</v>
      </c>
      <c r="B261" s="3" t="s">
        <v>150</v>
      </c>
      <c r="C261" s="3" t="s">
        <v>151</v>
      </c>
      <c r="D261" s="3" t="s">
        <v>130</v>
      </c>
      <c r="E261" s="3"/>
      <c r="F261" s="3"/>
      <c r="G261" s="3">
        <v>0</v>
      </c>
      <c r="H261" s="3"/>
      <c r="I261" s="3"/>
      <c r="J261" s="3"/>
      <c r="K261" s="3">
        <v>10</v>
      </c>
      <c r="L261" s="3"/>
      <c r="M261" s="3">
        <v>10</v>
      </c>
      <c r="N261" s="3">
        <v>8</v>
      </c>
      <c r="O261" s="3">
        <v>12</v>
      </c>
      <c r="P261" s="3"/>
      <c r="Q261" s="3"/>
      <c r="R261" s="3"/>
      <c r="S261" s="3"/>
      <c r="T261" s="3"/>
      <c r="U261" s="3"/>
      <c r="V261" s="3">
        <v>10</v>
      </c>
      <c r="W261" s="3">
        <v>12</v>
      </c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>
        <f>SUM(Table34[[#This Row],[31-Jan]:[13-Dec]])</f>
        <v>62</v>
      </c>
    </row>
    <row r="262" spans="1:46" x14ac:dyDescent="0.45">
      <c r="A262" s="2">
        <v>4</v>
      </c>
      <c r="B262" s="3" t="s">
        <v>147</v>
      </c>
      <c r="C262" s="3" t="s">
        <v>148</v>
      </c>
      <c r="D262" s="3" t="s">
        <v>130</v>
      </c>
      <c r="E262" s="3"/>
      <c r="F262" s="3"/>
      <c r="G262" s="3">
        <v>12</v>
      </c>
      <c r="H262" s="3"/>
      <c r="I262" s="3"/>
      <c r="J262" s="3"/>
      <c r="K262" s="3">
        <v>8</v>
      </c>
      <c r="L262" s="3">
        <v>12</v>
      </c>
      <c r="M262" s="3"/>
      <c r="N262" s="3"/>
      <c r="O262" s="3"/>
      <c r="P262" s="3"/>
      <c r="Q262" s="3"/>
      <c r="R262" s="3"/>
      <c r="S262" s="3"/>
      <c r="T262" s="3">
        <v>12</v>
      </c>
      <c r="U262" s="3">
        <v>12</v>
      </c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>
        <f>SUM(Table34[[#This Row],[31-Jan]:[13-Dec]])</f>
        <v>56</v>
      </c>
    </row>
    <row r="263" spans="1:46" x14ac:dyDescent="0.45">
      <c r="A263" s="2">
        <v>5</v>
      </c>
      <c r="B263" s="51" t="s">
        <v>353</v>
      </c>
      <c r="C263" s="51" t="s">
        <v>79</v>
      </c>
      <c r="D263" s="51" t="s">
        <v>26</v>
      </c>
      <c r="E263" s="51"/>
      <c r="F263" s="51"/>
      <c r="G263" s="51"/>
      <c r="H263" s="51"/>
      <c r="I263" s="3"/>
      <c r="J263" s="3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>
        <v>12</v>
      </c>
      <c r="Y263" s="51">
        <v>15</v>
      </c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5">
        <f>SUM(Table34[[#This Row],[31-Jan]:[12-Dec]])</f>
        <v>27</v>
      </c>
      <c r="AT263" s="55">
        <f>SUM(Table34[[#This Row],[31-Jan]:[13-Dec]])</f>
        <v>54</v>
      </c>
    </row>
    <row r="264" spans="1:46" x14ac:dyDescent="0.45">
      <c r="A264" s="2">
        <v>6</v>
      </c>
      <c r="B264" s="3" t="s">
        <v>305</v>
      </c>
      <c r="C264" s="3" t="s">
        <v>306</v>
      </c>
      <c r="D264" s="3" t="s">
        <v>220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>
        <v>12</v>
      </c>
      <c r="Q264" s="3">
        <v>15</v>
      </c>
      <c r="R264" s="3">
        <v>7</v>
      </c>
      <c r="S264" s="3">
        <v>12</v>
      </c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>
        <f>SUM(Table34[[#This Row],[31-Jan]:[13-Dec]])</f>
        <v>46</v>
      </c>
    </row>
    <row r="265" spans="1:46" x14ac:dyDescent="0.45">
      <c r="A265" s="2">
        <v>7</v>
      </c>
      <c r="B265" s="3" t="s">
        <v>71</v>
      </c>
      <c r="C265" s="3" t="s">
        <v>72</v>
      </c>
      <c r="D265" s="3" t="s">
        <v>26</v>
      </c>
      <c r="E265" s="3"/>
      <c r="F265" s="3"/>
      <c r="G265" s="3"/>
      <c r="H265" s="3"/>
      <c r="I265" s="3"/>
      <c r="J265" s="3"/>
      <c r="K265" s="3"/>
      <c r="L265" s="3">
        <v>15</v>
      </c>
      <c r="M265" s="3"/>
      <c r="N265" s="3"/>
      <c r="O265" s="3"/>
      <c r="P265" s="3"/>
      <c r="Q265" s="3"/>
      <c r="R265" s="3"/>
      <c r="S265" s="3"/>
      <c r="T265" s="3">
        <v>15</v>
      </c>
      <c r="U265" s="3">
        <v>15</v>
      </c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>
        <f>SUM(Table34[[#This Row],[31-Jan]:[13-Dec]])</f>
        <v>45</v>
      </c>
    </row>
    <row r="266" spans="1:46" x14ac:dyDescent="0.45">
      <c r="A266" s="2">
        <v>8</v>
      </c>
      <c r="B266" s="3" t="s">
        <v>264</v>
      </c>
      <c r="C266" s="3" t="s">
        <v>265</v>
      </c>
      <c r="D266" s="3" t="s">
        <v>130</v>
      </c>
      <c r="E266" s="3"/>
      <c r="F266" s="3"/>
      <c r="G266" s="3"/>
      <c r="H266" s="3"/>
      <c r="I266" s="3"/>
      <c r="J266" s="3"/>
      <c r="K266" s="3"/>
      <c r="L266" s="3"/>
      <c r="M266" s="3">
        <v>15</v>
      </c>
      <c r="N266" s="3">
        <v>15</v>
      </c>
      <c r="O266" s="3"/>
      <c r="P266" s="3"/>
      <c r="Q266" s="3"/>
      <c r="R266" s="3"/>
      <c r="S266" s="3"/>
      <c r="T266" s="3"/>
      <c r="U266" s="3"/>
      <c r="V266" s="3">
        <v>12</v>
      </c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>
        <f>SUM(Table34[[#This Row],[31-Jan]:[13-Dec]])</f>
        <v>42</v>
      </c>
    </row>
    <row r="267" spans="1:46" x14ac:dyDescent="0.45">
      <c r="A267" s="2">
        <v>9</v>
      </c>
      <c r="B267" s="3" t="s">
        <v>142</v>
      </c>
      <c r="C267" s="3" t="s">
        <v>149</v>
      </c>
      <c r="D267" s="3" t="s">
        <v>130</v>
      </c>
      <c r="E267" s="3"/>
      <c r="F267" s="3"/>
      <c r="G267" s="3">
        <v>10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>
        <v>8</v>
      </c>
      <c r="U267" s="3">
        <v>8</v>
      </c>
      <c r="V267" s="3">
        <v>7</v>
      </c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>
        <f>SUM(Table34[[#This Row],[31-Jan]:[13-Dec]])</f>
        <v>33</v>
      </c>
    </row>
    <row r="268" spans="1:46" x14ac:dyDescent="0.45">
      <c r="A268" s="2">
        <v>10</v>
      </c>
      <c r="B268" s="53" t="s">
        <v>358</v>
      </c>
      <c r="C268" s="54" t="s">
        <v>76</v>
      </c>
      <c r="D268" s="51" t="s">
        <v>26</v>
      </c>
      <c r="E268" s="53"/>
      <c r="F268" s="51"/>
      <c r="G268" s="51"/>
      <c r="H268" s="51"/>
      <c r="I268" s="3"/>
      <c r="J268" s="3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>
        <v>15</v>
      </c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5">
        <f>SUM(Table34[[#This Row],[31-Jan]:[12-Dec]])</f>
        <v>15</v>
      </c>
      <c r="AT268" s="55">
        <f>SUM(Table34[[#This Row],[31-Jan]:[13-Dec]])</f>
        <v>30</v>
      </c>
    </row>
    <row r="269" spans="1:46" x14ac:dyDescent="0.45">
      <c r="A269" s="2">
        <v>11</v>
      </c>
      <c r="B269" s="3" t="s">
        <v>191</v>
      </c>
      <c r="C269" s="3" t="s">
        <v>192</v>
      </c>
      <c r="D269" s="3" t="s">
        <v>130</v>
      </c>
      <c r="E269" s="3"/>
      <c r="F269" s="3"/>
      <c r="G269" s="3"/>
      <c r="H269" s="3"/>
      <c r="I269" s="3"/>
      <c r="J269" s="3"/>
      <c r="K269" s="3">
        <v>15</v>
      </c>
      <c r="L269" s="3"/>
      <c r="M269" s="3"/>
      <c r="N269" s="3">
        <v>10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>
        <f>SUM(Table34[[#This Row],[31-Jan]:[13-Dec]])</f>
        <v>25</v>
      </c>
    </row>
    <row r="270" spans="1:46" x14ac:dyDescent="0.45">
      <c r="A270" s="2">
        <v>12</v>
      </c>
      <c r="B270" s="30" t="s">
        <v>30</v>
      </c>
      <c r="C270" s="31" t="s">
        <v>79</v>
      </c>
      <c r="D270" s="3" t="s">
        <v>26</v>
      </c>
      <c r="E270" s="30">
        <v>15</v>
      </c>
      <c r="F270" s="3">
        <v>8</v>
      </c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>
        <f>SUM(Table34[[#This Row],[31-Jan]:[13-Dec]])</f>
        <v>23</v>
      </c>
    </row>
    <row r="271" spans="1:46" x14ac:dyDescent="0.45">
      <c r="A271" s="2">
        <v>13</v>
      </c>
      <c r="B271" s="30" t="s">
        <v>30</v>
      </c>
      <c r="C271" s="31" t="s">
        <v>336</v>
      </c>
      <c r="D271" s="3" t="s">
        <v>130</v>
      </c>
      <c r="E271" s="3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>
        <v>10</v>
      </c>
      <c r="U271" s="3">
        <v>10</v>
      </c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>
        <f>SUM(Table34[[#This Row],[31-Jan]:[13-Dec]])</f>
        <v>20</v>
      </c>
    </row>
    <row r="272" spans="1:46" x14ac:dyDescent="0.45">
      <c r="A272" s="2">
        <v>14</v>
      </c>
      <c r="B272" s="30" t="s">
        <v>69</v>
      </c>
      <c r="C272" s="31" t="s">
        <v>70</v>
      </c>
      <c r="D272" s="3" t="s">
        <v>26</v>
      </c>
      <c r="E272" s="30"/>
      <c r="F272" s="3">
        <v>12</v>
      </c>
      <c r="G272" s="3"/>
      <c r="H272" s="3"/>
      <c r="I272" s="3"/>
      <c r="J272" s="3"/>
      <c r="K272" s="3"/>
      <c r="L272" s="3"/>
      <c r="M272" s="3"/>
      <c r="N272" s="3"/>
      <c r="O272" s="3">
        <v>8</v>
      </c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>
        <f>SUM(Table34[[#This Row],[31-Jan]:[13-Dec]])</f>
        <v>20</v>
      </c>
    </row>
    <row r="273" spans="1:46" x14ac:dyDescent="0.45">
      <c r="A273" s="2">
        <v>15</v>
      </c>
      <c r="B273" s="30" t="s">
        <v>218</v>
      </c>
      <c r="C273" s="31" t="s">
        <v>226</v>
      </c>
      <c r="D273" s="3" t="s">
        <v>220</v>
      </c>
      <c r="E273" s="30"/>
      <c r="F273" s="3"/>
      <c r="G273" s="3"/>
      <c r="H273" s="3"/>
      <c r="I273" s="3"/>
      <c r="J273" s="3">
        <v>12</v>
      </c>
      <c r="K273" s="3"/>
      <c r="L273" s="3"/>
      <c r="M273" s="3"/>
      <c r="N273" s="3"/>
      <c r="O273" s="3"/>
      <c r="P273" s="3"/>
      <c r="Q273" s="3"/>
      <c r="R273" s="3">
        <v>8</v>
      </c>
      <c r="S273" s="3">
        <v>0</v>
      </c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>
        <f>SUM(Table34[[#This Row],[31-Jan]:[13-Dec]])</f>
        <v>20</v>
      </c>
    </row>
    <row r="274" spans="1:46" x14ac:dyDescent="0.45">
      <c r="A274" s="2">
        <v>16</v>
      </c>
      <c r="B274" s="30" t="s">
        <v>189</v>
      </c>
      <c r="C274" s="31" t="s">
        <v>190</v>
      </c>
      <c r="D274" s="3" t="s">
        <v>130</v>
      </c>
      <c r="E274" s="30"/>
      <c r="F274" s="3"/>
      <c r="G274" s="3"/>
      <c r="H274" s="3"/>
      <c r="I274" s="3"/>
      <c r="J274" s="3"/>
      <c r="K274" s="3"/>
      <c r="L274" s="3">
        <v>8</v>
      </c>
      <c r="M274" s="3"/>
      <c r="N274" s="3"/>
      <c r="O274" s="3">
        <v>10</v>
      </c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>
        <f>SUM(Table34[[#This Row],[31-Jan]:[13-Dec]])</f>
        <v>18</v>
      </c>
    </row>
    <row r="275" spans="1:46" x14ac:dyDescent="0.45">
      <c r="A275" s="2">
        <v>17</v>
      </c>
      <c r="B275" s="30" t="s">
        <v>117</v>
      </c>
      <c r="C275" s="31" t="s">
        <v>122</v>
      </c>
      <c r="D275" s="3" t="s">
        <v>26</v>
      </c>
      <c r="E275" s="30"/>
      <c r="F275" s="3">
        <v>15</v>
      </c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>
        <f>SUM(Table34[[#This Row],[31-Jan]:[13-Dec]])</f>
        <v>15</v>
      </c>
    </row>
    <row r="276" spans="1:46" x14ac:dyDescent="0.45">
      <c r="A276" s="2">
        <v>18</v>
      </c>
      <c r="B276" s="3" t="s">
        <v>145</v>
      </c>
      <c r="C276" s="3" t="s">
        <v>146</v>
      </c>
      <c r="D276" s="3" t="s">
        <v>130</v>
      </c>
      <c r="E276" s="3"/>
      <c r="F276" s="3"/>
      <c r="G276" s="3">
        <v>15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>
        <f>SUM(Table34[[#This Row],[31-Jan]:[13-Dec]])</f>
        <v>15</v>
      </c>
    </row>
    <row r="277" spans="1:46" x14ac:dyDescent="0.45">
      <c r="A277" s="2">
        <v>19</v>
      </c>
      <c r="B277" s="3" t="s">
        <v>160</v>
      </c>
      <c r="C277" s="3" t="s">
        <v>161</v>
      </c>
      <c r="D277" s="3" t="s">
        <v>220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>
        <v>12</v>
      </c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>
        <f>SUM(Table34[[#This Row],[31-Jan]:[13-Dec]])</f>
        <v>12</v>
      </c>
    </row>
    <row r="278" spans="1:46" x14ac:dyDescent="0.45">
      <c r="A278" s="2">
        <v>20</v>
      </c>
      <c r="B278" s="3" t="s">
        <v>279</v>
      </c>
      <c r="C278" s="3" t="s">
        <v>280</v>
      </c>
      <c r="D278" s="3" t="s">
        <v>133</v>
      </c>
      <c r="E278" s="3"/>
      <c r="F278" s="3"/>
      <c r="G278" s="3"/>
      <c r="H278" s="3"/>
      <c r="I278" s="3"/>
      <c r="J278" s="3"/>
      <c r="K278" s="3"/>
      <c r="L278" s="3"/>
      <c r="M278" s="3">
        <v>12</v>
      </c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>
        <f>SUM(Table34[[#This Row],[31-Jan]:[13-Dec]])</f>
        <v>12</v>
      </c>
    </row>
    <row r="279" spans="1:46" x14ac:dyDescent="0.45">
      <c r="A279" s="2">
        <v>21</v>
      </c>
      <c r="B279" s="3" t="s">
        <v>274</v>
      </c>
      <c r="C279" s="3" t="s">
        <v>282</v>
      </c>
      <c r="D279" s="3" t="s">
        <v>130</v>
      </c>
      <c r="E279" s="3"/>
      <c r="F279" s="3"/>
      <c r="G279" s="3"/>
      <c r="H279" s="3"/>
      <c r="I279" s="3"/>
      <c r="J279" s="3"/>
      <c r="K279" s="3"/>
      <c r="L279" s="3"/>
      <c r="M279" s="3"/>
      <c r="N279" s="3">
        <v>12</v>
      </c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>
        <f>SUM(Table34[[#This Row],[31-Jan]:[13-Dec]])</f>
        <v>12</v>
      </c>
    </row>
    <row r="280" spans="1:46" x14ac:dyDescent="0.45">
      <c r="A280" s="2">
        <v>22</v>
      </c>
      <c r="B280" s="3" t="s">
        <v>191</v>
      </c>
      <c r="C280" s="3" t="s">
        <v>193</v>
      </c>
      <c r="D280" s="3" t="s">
        <v>130</v>
      </c>
      <c r="E280" s="3"/>
      <c r="F280" s="3"/>
      <c r="G280" s="3"/>
      <c r="H280" s="3"/>
      <c r="I280" s="3"/>
      <c r="J280" s="3"/>
      <c r="K280" s="3">
        <v>12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>
        <f>SUM(Table34[[#This Row],[31-Jan]:[13-Dec]])</f>
        <v>12</v>
      </c>
    </row>
    <row r="281" spans="1:46" x14ac:dyDescent="0.45">
      <c r="A281" s="2">
        <v>23</v>
      </c>
      <c r="B281" s="3" t="s">
        <v>307</v>
      </c>
      <c r="C281" s="3" t="s">
        <v>308</v>
      </c>
      <c r="D281" s="3" t="s">
        <v>29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>
        <v>10</v>
      </c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>
        <f>SUM(Table34[[#This Row],[31-Jan]:[13-Dec]])</f>
        <v>10</v>
      </c>
    </row>
    <row r="282" spans="1:46" x14ac:dyDescent="0.45">
      <c r="A282" s="2">
        <v>24</v>
      </c>
      <c r="B282" s="3" t="s">
        <v>239</v>
      </c>
      <c r="C282" s="3" t="s">
        <v>228</v>
      </c>
      <c r="D282" s="3" t="s">
        <v>220</v>
      </c>
      <c r="E282" s="3"/>
      <c r="F282" s="3"/>
      <c r="G282" s="3"/>
      <c r="H282" s="3"/>
      <c r="I282" s="3"/>
      <c r="J282" s="3">
        <v>10</v>
      </c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>
        <f>SUM(Table34[[#This Row],[31-Jan]:[13-Dec]])</f>
        <v>10</v>
      </c>
    </row>
    <row r="283" spans="1:46" x14ac:dyDescent="0.45">
      <c r="A283" s="2">
        <v>25</v>
      </c>
      <c r="B283" s="30" t="s">
        <v>121</v>
      </c>
      <c r="C283" s="31" t="s">
        <v>202</v>
      </c>
      <c r="D283" s="3" t="s">
        <v>29</v>
      </c>
      <c r="E283" s="30"/>
      <c r="F283" s="3"/>
      <c r="G283" s="3"/>
      <c r="H283" s="3"/>
      <c r="I283" s="3"/>
      <c r="J283" s="3"/>
      <c r="K283" s="3"/>
      <c r="L283" s="3">
        <v>10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>
        <f>SUM(Table34[[#This Row],[31-Jan]:[13-Dec]])</f>
        <v>10</v>
      </c>
    </row>
    <row r="284" spans="1:46" x14ac:dyDescent="0.45">
      <c r="A284" s="2">
        <v>26</v>
      </c>
      <c r="B284" s="3" t="s">
        <v>142</v>
      </c>
      <c r="C284" s="3" t="s">
        <v>143</v>
      </c>
      <c r="D284" s="3" t="s">
        <v>130</v>
      </c>
      <c r="E284" s="3"/>
      <c r="F284" s="3"/>
      <c r="G284" s="3">
        <v>8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>
        <f>SUM(Table34[[#This Row],[31-Jan]:[13-Dec]])</f>
        <v>8</v>
      </c>
    </row>
    <row r="285" spans="1:46" x14ac:dyDescent="0.45">
      <c r="A285" s="2"/>
      <c r="B285" s="3" t="s">
        <v>279</v>
      </c>
      <c r="C285" s="3" t="s">
        <v>309</v>
      </c>
      <c r="D285" s="3" t="s">
        <v>133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>
        <v>0</v>
      </c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>
        <f>SUM(Table34[[#This Row],[31-Jan]:[13-Dec]])</f>
        <v>0</v>
      </c>
    </row>
    <row r="286" spans="1:46" x14ac:dyDescent="0.45">
      <c r="A286" s="2"/>
      <c r="B286" s="3" t="s">
        <v>160</v>
      </c>
      <c r="C286" s="3" t="s">
        <v>188</v>
      </c>
      <c r="D286" s="3" t="s">
        <v>130</v>
      </c>
      <c r="E286" s="3"/>
      <c r="F286" s="3"/>
      <c r="G286" s="3"/>
      <c r="H286" s="3"/>
      <c r="I286" s="3"/>
      <c r="J286" s="3"/>
      <c r="K286" s="3"/>
      <c r="L286" s="3"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5">
        <f>SUM(Table34[[#This Row],[31-Jan]:[13-Dec]])</f>
        <v>0</v>
      </c>
    </row>
    <row r="288" spans="1:46" ht="23.25" x14ac:dyDescent="0.7">
      <c r="A288" s="49" t="s">
        <v>12</v>
      </c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16"/>
      <c r="AS288" s="16"/>
      <c r="AT288" s="16"/>
    </row>
    <row r="289" spans="1:46" x14ac:dyDescent="0.45">
      <c r="A289" s="26" t="s">
        <v>176</v>
      </c>
      <c r="B289" s="1" t="s">
        <v>21</v>
      </c>
      <c r="C289" s="1" t="s">
        <v>22</v>
      </c>
      <c r="D289" s="23" t="s">
        <v>23</v>
      </c>
      <c r="E289" s="4" t="s">
        <v>81</v>
      </c>
      <c r="F289" s="4" t="s">
        <v>82</v>
      </c>
      <c r="G289" s="4" t="s">
        <v>83</v>
      </c>
      <c r="H289" s="4" t="s">
        <v>84</v>
      </c>
      <c r="I289" s="4" t="s">
        <v>216</v>
      </c>
      <c r="J289" s="4" t="s">
        <v>217</v>
      </c>
      <c r="K289" s="4" t="s">
        <v>85</v>
      </c>
      <c r="L289" s="4" t="s">
        <v>86</v>
      </c>
      <c r="M289" s="4" t="s">
        <v>177</v>
      </c>
      <c r="N289" s="4" t="s">
        <v>178</v>
      </c>
      <c r="O289" s="4" t="s">
        <v>179</v>
      </c>
      <c r="P289" s="4" t="s">
        <v>87</v>
      </c>
      <c r="Q289" s="4" t="s">
        <v>88</v>
      </c>
      <c r="R289" s="4" t="s">
        <v>89</v>
      </c>
      <c r="S289" s="4" t="s">
        <v>90</v>
      </c>
      <c r="T289" s="4" t="s">
        <v>91</v>
      </c>
      <c r="U289" s="4" t="s">
        <v>92</v>
      </c>
      <c r="V289" s="4" t="s">
        <v>93</v>
      </c>
      <c r="W289" s="4" t="s">
        <v>94</v>
      </c>
      <c r="X289" s="4" t="s">
        <v>95</v>
      </c>
      <c r="Y289" s="4" t="s">
        <v>96</v>
      </c>
      <c r="Z289" s="4" t="s">
        <v>97</v>
      </c>
      <c r="AA289" s="4" t="s">
        <v>98</v>
      </c>
      <c r="AB289" s="4" t="s">
        <v>99</v>
      </c>
      <c r="AC289" s="4" t="s">
        <v>100</v>
      </c>
      <c r="AD289" s="4" t="s">
        <v>101</v>
      </c>
      <c r="AE289" s="4" t="s">
        <v>102</v>
      </c>
      <c r="AF289" s="4" t="s">
        <v>103</v>
      </c>
      <c r="AG289" s="4" t="s">
        <v>104</v>
      </c>
      <c r="AH289" s="4" t="s">
        <v>105</v>
      </c>
      <c r="AI289" s="4" t="s">
        <v>106</v>
      </c>
      <c r="AJ289" s="4" t="s">
        <v>107</v>
      </c>
      <c r="AK289" s="4" t="s">
        <v>108</v>
      </c>
      <c r="AL289" s="4" t="s">
        <v>109</v>
      </c>
      <c r="AM289" s="4" t="s">
        <v>110</v>
      </c>
      <c r="AN289" s="4" t="s">
        <v>111</v>
      </c>
      <c r="AO289" s="4" t="s">
        <v>112</v>
      </c>
      <c r="AP289" s="4" t="s">
        <v>113</v>
      </c>
      <c r="AQ289" s="4" t="s">
        <v>114</v>
      </c>
      <c r="AR289" s="4" t="s">
        <v>115</v>
      </c>
      <c r="AS289" s="4" t="s">
        <v>116</v>
      </c>
      <c r="AT289" s="4" t="s">
        <v>180</v>
      </c>
    </row>
    <row r="290" spans="1:46" x14ac:dyDescent="0.45">
      <c r="A290" s="2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>
        <f>SUM(Table35[[#This Row],[31-Jan]:[13-Dec]])</f>
        <v>0</v>
      </c>
    </row>
    <row r="292" spans="1:46" ht="23.25" x14ac:dyDescent="0.7">
      <c r="A292" s="49" t="s">
        <v>13</v>
      </c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16"/>
      <c r="AS292" s="16"/>
      <c r="AT292" s="16"/>
    </row>
    <row r="293" spans="1:46" x14ac:dyDescent="0.45">
      <c r="A293" s="26" t="s">
        <v>176</v>
      </c>
      <c r="B293" s="1" t="s">
        <v>21</v>
      </c>
      <c r="C293" s="1" t="s">
        <v>22</v>
      </c>
      <c r="D293" s="23" t="s">
        <v>23</v>
      </c>
      <c r="E293" s="4" t="s">
        <v>81</v>
      </c>
      <c r="F293" s="4" t="s">
        <v>82</v>
      </c>
      <c r="G293" s="4" t="s">
        <v>83</v>
      </c>
      <c r="H293" s="4" t="s">
        <v>84</v>
      </c>
      <c r="I293" s="4" t="s">
        <v>216</v>
      </c>
      <c r="J293" s="4" t="s">
        <v>217</v>
      </c>
      <c r="K293" s="4" t="s">
        <v>85</v>
      </c>
      <c r="L293" s="4" t="s">
        <v>86</v>
      </c>
      <c r="M293" s="4" t="s">
        <v>177</v>
      </c>
      <c r="N293" s="4" t="s">
        <v>178</v>
      </c>
      <c r="O293" s="4" t="s">
        <v>179</v>
      </c>
      <c r="P293" s="4" t="s">
        <v>87</v>
      </c>
      <c r="Q293" s="4" t="s">
        <v>88</v>
      </c>
      <c r="R293" s="4" t="s">
        <v>89</v>
      </c>
      <c r="S293" s="4" t="s">
        <v>90</v>
      </c>
      <c r="T293" s="4" t="s">
        <v>91</v>
      </c>
      <c r="U293" s="4" t="s">
        <v>92</v>
      </c>
      <c r="V293" s="4" t="s">
        <v>93</v>
      </c>
      <c r="W293" s="4" t="s">
        <v>94</v>
      </c>
      <c r="X293" s="4" t="s">
        <v>95</v>
      </c>
      <c r="Y293" s="4" t="s">
        <v>96</v>
      </c>
      <c r="Z293" s="4" t="s">
        <v>97</v>
      </c>
      <c r="AA293" s="4" t="s">
        <v>98</v>
      </c>
      <c r="AB293" s="4" t="s">
        <v>99</v>
      </c>
      <c r="AC293" s="4" t="s">
        <v>100</v>
      </c>
      <c r="AD293" s="4" t="s">
        <v>101</v>
      </c>
      <c r="AE293" s="4" t="s">
        <v>102</v>
      </c>
      <c r="AF293" s="4" t="s">
        <v>103</v>
      </c>
      <c r="AG293" s="4" t="s">
        <v>104</v>
      </c>
      <c r="AH293" s="4" t="s">
        <v>105</v>
      </c>
      <c r="AI293" s="4" t="s">
        <v>106</v>
      </c>
      <c r="AJ293" s="4" t="s">
        <v>107</v>
      </c>
      <c r="AK293" s="4" t="s">
        <v>108</v>
      </c>
      <c r="AL293" s="4" t="s">
        <v>109</v>
      </c>
      <c r="AM293" s="4" t="s">
        <v>110</v>
      </c>
      <c r="AN293" s="4" t="s">
        <v>111</v>
      </c>
      <c r="AO293" s="4" t="s">
        <v>112</v>
      </c>
      <c r="AP293" s="4" t="s">
        <v>113</v>
      </c>
      <c r="AQ293" s="4" t="s">
        <v>114</v>
      </c>
      <c r="AR293" s="4" t="s">
        <v>115</v>
      </c>
      <c r="AS293" s="4" t="s">
        <v>116</v>
      </c>
      <c r="AT293" s="4" t="s">
        <v>180</v>
      </c>
    </row>
    <row r="294" spans="1:46" x14ac:dyDescent="0.45">
      <c r="A294" s="29"/>
      <c r="B294" s="48"/>
      <c r="C294" s="3" t="s">
        <v>152</v>
      </c>
      <c r="D294" s="3" t="s">
        <v>130</v>
      </c>
      <c r="E294" s="30"/>
      <c r="F294" s="3"/>
      <c r="G294" s="3">
        <v>0</v>
      </c>
      <c r="H294" s="3">
        <v>0</v>
      </c>
      <c r="I294" s="3"/>
      <c r="J294" s="3"/>
      <c r="K294" s="3">
        <v>15</v>
      </c>
      <c r="L294" s="3">
        <v>15</v>
      </c>
      <c r="M294" s="6"/>
      <c r="N294" s="6"/>
      <c r="O294" s="6"/>
      <c r="P294" s="6"/>
      <c r="Q294" s="6"/>
      <c r="R294" s="6"/>
      <c r="S294" s="6"/>
      <c r="T294" s="6"/>
      <c r="U294" s="3">
        <v>12</v>
      </c>
      <c r="V294" s="3">
        <v>15</v>
      </c>
      <c r="W294" s="3">
        <v>15</v>
      </c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>
        <f>SUM(Table36[[#This Row],[31-Jan]:[13-Dec]])</f>
        <v>72</v>
      </c>
    </row>
    <row r="295" spans="1:46" x14ac:dyDescent="0.45">
      <c r="A295" s="29"/>
      <c r="B295" s="5"/>
      <c r="C295" s="3" t="s">
        <v>304</v>
      </c>
      <c r="D295" s="3" t="s">
        <v>133</v>
      </c>
      <c r="E295" s="6"/>
      <c r="F295" s="6"/>
      <c r="G295" s="6"/>
      <c r="H295" s="3"/>
      <c r="I295" s="6"/>
      <c r="J295" s="6"/>
      <c r="K295" s="3"/>
      <c r="L295" s="3"/>
      <c r="M295" s="6"/>
      <c r="N295" s="6"/>
      <c r="O295" s="6"/>
      <c r="P295" s="3">
        <v>15</v>
      </c>
      <c r="Q295" s="6"/>
      <c r="R295" s="6"/>
      <c r="S295" s="6"/>
      <c r="T295" s="6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>
        <f>SUM(Table36[[#This Row],[31-Jan]:[13-Dec]])</f>
        <v>15</v>
      </c>
    </row>
    <row r="297" spans="1:46" ht="23.25" x14ac:dyDescent="0.7">
      <c r="A297" s="49" t="s">
        <v>14</v>
      </c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16"/>
    </row>
    <row r="298" spans="1:46" x14ac:dyDescent="0.45">
      <c r="A298" s="26" t="s">
        <v>176</v>
      </c>
      <c r="B298" s="1" t="s">
        <v>21</v>
      </c>
      <c r="C298" s="1" t="s">
        <v>22</v>
      </c>
      <c r="D298" s="23" t="s">
        <v>23</v>
      </c>
      <c r="E298" s="4" t="s">
        <v>81</v>
      </c>
      <c r="F298" s="4" t="s">
        <v>82</v>
      </c>
      <c r="G298" s="4" t="s">
        <v>83</v>
      </c>
      <c r="H298" s="4" t="s">
        <v>84</v>
      </c>
      <c r="I298" s="4" t="s">
        <v>85</v>
      </c>
      <c r="J298" s="4" t="s">
        <v>86</v>
      </c>
      <c r="K298" s="4" t="s">
        <v>177</v>
      </c>
      <c r="L298" s="4" t="s">
        <v>178</v>
      </c>
      <c r="M298" s="4" t="s">
        <v>179</v>
      </c>
      <c r="N298" s="4" t="s">
        <v>87</v>
      </c>
      <c r="O298" s="4" t="s">
        <v>88</v>
      </c>
      <c r="P298" s="4" t="s">
        <v>89</v>
      </c>
      <c r="Q298" s="4" t="s">
        <v>90</v>
      </c>
      <c r="R298" s="4" t="s">
        <v>91</v>
      </c>
      <c r="S298" s="4" t="s">
        <v>92</v>
      </c>
      <c r="T298" s="4" t="s">
        <v>93</v>
      </c>
      <c r="U298" s="4" t="s">
        <v>94</v>
      </c>
      <c r="V298" s="4" t="s">
        <v>95</v>
      </c>
      <c r="W298" s="4" t="s">
        <v>96</v>
      </c>
      <c r="X298" s="4" t="s">
        <v>97</v>
      </c>
      <c r="Y298" s="4" t="s">
        <v>98</v>
      </c>
      <c r="Z298" s="4" t="s">
        <v>99</v>
      </c>
      <c r="AA298" s="4" t="s">
        <v>100</v>
      </c>
      <c r="AB298" s="4" t="s">
        <v>101</v>
      </c>
      <c r="AC298" s="4" t="s">
        <v>102</v>
      </c>
      <c r="AD298" s="4" t="s">
        <v>103</v>
      </c>
      <c r="AE298" s="4" t="s">
        <v>104</v>
      </c>
      <c r="AF298" s="4" t="s">
        <v>105</v>
      </c>
      <c r="AG298" s="4" t="s">
        <v>106</v>
      </c>
      <c r="AH298" s="4" t="s">
        <v>107</v>
      </c>
      <c r="AI298" s="4" t="s">
        <v>108</v>
      </c>
      <c r="AJ298" s="4" t="s">
        <v>109</v>
      </c>
      <c r="AK298" s="4" t="s">
        <v>110</v>
      </c>
      <c r="AL298" s="4" t="s">
        <v>111</v>
      </c>
      <c r="AM298" s="4" t="s">
        <v>112</v>
      </c>
      <c r="AN298" s="4" t="s">
        <v>113</v>
      </c>
      <c r="AO298" s="4" t="s">
        <v>114</v>
      </c>
      <c r="AP298" s="4" t="s">
        <v>115</v>
      </c>
      <c r="AQ298" s="4" t="s">
        <v>116</v>
      </c>
      <c r="AR298" s="4" t="s">
        <v>180</v>
      </c>
    </row>
    <row r="299" spans="1:46" x14ac:dyDescent="0.45">
      <c r="A299" s="27"/>
      <c r="B299" s="3" t="s">
        <v>123</v>
      </c>
      <c r="C299" s="3" t="s">
        <v>124</v>
      </c>
      <c r="D299" s="3" t="s">
        <v>29</v>
      </c>
      <c r="E299" s="3"/>
      <c r="F299" s="3">
        <v>0</v>
      </c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>
        <v>15</v>
      </c>
      <c r="T299" s="3">
        <v>15</v>
      </c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17">
        <f>SUM(Table37[[#This Row],[31-Jan]:[13-Dec]])</f>
        <v>30</v>
      </c>
    </row>
    <row r="301" spans="1:46" ht="23.25" x14ac:dyDescent="0.7">
      <c r="A301" s="49" t="s">
        <v>15</v>
      </c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16"/>
    </row>
    <row r="302" spans="1:46" x14ac:dyDescent="0.45">
      <c r="A302" s="26" t="s">
        <v>176</v>
      </c>
      <c r="B302" s="1" t="s">
        <v>21</v>
      </c>
      <c r="C302" s="1" t="s">
        <v>22</v>
      </c>
      <c r="D302" s="23" t="s">
        <v>23</v>
      </c>
      <c r="E302" s="4" t="s">
        <v>81</v>
      </c>
      <c r="F302" s="4" t="s">
        <v>82</v>
      </c>
      <c r="G302" s="4" t="s">
        <v>83</v>
      </c>
      <c r="H302" s="4" t="s">
        <v>84</v>
      </c>
      <c r="I302" s="4" t="s">
        <v>85</v>
      </c>
      <c r="J302" s="4" t="s">
        <v>86</v>
      </c>
      <c r="K302" s="4" t="s">
        <v>177</v>
      </c>
      <c r="L302" s="4" t="s">
        <v>178</v>
      </c>
      <c r="M302" s="4" t="s">
        <v>179</v>
      </c>
      <c r="N302" s="4" t="s">
        <v>87</v>
      </c>
      <c r="O302" s="4" t="s">
        <v>88</v>
      </c>
      <c r="P302" s="4" t="s">
        <v>89</v>
      </c>
      <c r="Q302" s="4" t="s">
        <v>90</v>
      </c>
      <c r="R302" s="4" t="s">
        <v>91</v>
      </c>
      <c r="S302" s="4" t="s">
        <v>92</v>
      </c>
      <c r="T302" s="4" t="s">
        <v>93</v>
      </c>
      <c r="U302" s="4" t="s">
        <v>94</v>
      </c>
      <c r="V302" s="4" t="s">
        <v>95</v>
      </c>
      <c r="W302" s="4" t="s">
        <v>96</v>
      </c>
      <c r="X302" s="4" t="s">
        <v>97</v>
      </c>
      <c r="Y302" s="4" t="s">
        <v>98</v>
      </c>
      <c r="Z302" s="4" t="s">
        <v>99</v>
      </c>
      <c r="AA302" s="4" t="s">
        <v>100</v>
      </c>
      <c r="AB302" s="4" t="s">
        <v>101</v>
      </c>
      <c r="AC302" s="4" t="s">
        <v>102</v>
      </c>
      <c r="AD302" s="4" t="s">
        <v>103</v>
      </c>
      <c r="AE302" s="4" t="s">
        <v>104</v>
      </c>
      <c r="AF302" s="4" t="s">
        <v>105</v>
      </c>
      <c r="AG302" s="4" t="s">
        <v>106</v>
      </c>
      <c r="AH302" s="4" t="s">
        <v>107</v>
      </c>
      <c r="AI302" s="4" t="s">
        <v>108</v>
      </c>
      <c r="AJ302" s="4" t="s">
        <v>109</v>
      </c>
      <c r="AK302" s="4" t="s">
        <v>110</v>
      </c>
      <c r="AL302" s="4" t="s">
        <v>111</v>
      </c>
      <c r="AM302" s="4" t="s">
        <v>112</v>
      </c>
      <c r="AN302" s="4" t="s">
        <v>113</v>
      </c>
      <c r="AO302" s="4" t="s">
        <v>114</v>
      </c>
      <c r="AP302" s="4" t="s">
        <v>115</v>
      </c>
      <c r="AQ302" s="4" t="s">
        <v>116</v>
      </c>
      <c r="AR302" s="4" t="s">
        <v>180</v>
      </c>
    </row>
    <row r="303" spans="1:46" x14ac:dyDescent="0.45">
      <c r="A303" s="2">
        <v>1</v>
      </c>
      <c r="B303" s="38" t="s">
        <v>160</v>
      </c>
      <c r="C303" s="38" t="s">
        <v>161</v>
      </c>
      <c r="D303" s="38" t="s">
        <v>155</v>
      </c>
      <c r="E303" s="6"/>
      <c r="F303" s="6"/>
      <c r="G303" s="6"/>
      <c r="H303" s="6"/>
      <c r="I303" s="3"/>
      <c r="J303" s="3"/>
      <c r="K303" s="6"/>
      <c r="L303" s="3">
        <v>12</v>
      </c>
      <c r="M303" s="3">
        <v>12</v>
      </c>
      <c r="N303" s="3">
        <v>0</v>
      </c>
      <c r="O303" s="3">
        <v>12</v>
      </c>
      <c r="P303" s="3">
        <v>12</v>
      </c>
      <c r="Q303" s="3">
        <v>10</v>
      </c>
      <c r="R303" s="6"/>
      <c r="S303" s="6"/>
      <c r="T303" s="3">
        <v>15</v>
      </c>
      <c r="U303" s="3"/>
      <c r="V303" s="3"/>
      <c r="W303" s="3"/>
      <c r="X303" s="3"/>
      <c r="Y303" s="3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3"/>
      <c r="AQ303" s="3"/>
      <c r="AR303" s="3">
        <f>SUM(Table38[[#This Row],[31-Jan]:[13-Dec]])</f>
        <v>73</v>
      </c>
    </row>
    <row r="304" spans="1:46" x14ac:dyDescent="0.45">
      <c r="A304" s="2">
        <v>2</v>
      </c>
      <c r="B304" s="3" t="s">
        <v>121</v>
      </c>
      <c r="C304" s="3" t="s">
        <v>202</v>
      </c>
      <c r="D304" s="3" t="s">
        <v>29</v>
      </c>
      <c r="E304" s="6"/>
      <c r="F304" s="6"/>
      <c r="G304" s="6"/>
      <c r="H304" s="6"/>
      <c r="I304" s="3"/>
      <c r="J304" s="3">
        <v>12</v>
      </c>
      <c r="K304" s="3">
        <v>15</v>
      </c>
      <c r="L304" s="3">
        <v>15</v>
      </c>
      <c r="M304" s="3">
        <v>10</v>
      </c>
      <c r="N304" s="3"/>
      <c r="O304" s="3"/>
      <c r="P304" s="3"/>
      <c r="Q304" s="3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3"/>
      <c r="AR304" s="3">
        <f>SUM(Table38[[#This Row],[31-Jan]:[13-Dec]])</f>
        <v>52</v>
      </c>
    </row>
    <row r="305" spans="1:44" x14ac:dyDescent="0.45">
      <c r="A305" s="2">
        <v>3</v>
      </c>
      <c r="B305" s="3" t="s">
        <v>303</v>
      </c>
      <c r="C305" s="3" t="s">
        <v>280</v>
      </c>
      <c r="D305" s="3" t="s">
        <v>133</v>
      </c>
      <c r="E305" s="6"/>
      <c r="F305" s="6"/>
      <c r="G305" s="6"/>
      <c r="H305" s="6"/>
      <c r="I305" s="3"/>
      <c r="J305" s="6"/>
      <c r="K305" s="6"/>
      <c r="L305" s="6"/>
      <c r="M305" s="3"/>
      <c r="N305" s="3">
        <v>15</v>
      </c>
      <c r="O305" s="3">
        <v>15</v>
      </c>
      <c r="P305" s="3">
        <v>15</v>
      </c>
      <c r="Q305" s="3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3"/>
      <c r="AR305" s="3">
        <f>SUM(Table38[[#This Row],[31-Jan]:[13-Dec]])</f>
        <v>45</v>
      </c>
    </row>
    <row r="306" spans="1:44" x14ac:dyDescent="0.45">
      <c r="A306" s="2">
        <v>4</v>
      </c>
      <c r="B306" s="39" t="s">
        <v>145</v>
      </c>
      <c r="C306" s="40" t="s">
        <v>194</v>
      </c>
      <c r="D306" s="38" t="s">
        <v>155</v>
      </c>
      <c r="E306" s="32"/>
      <c r="F306" s="6"/>
      <c r="G306" s="6"/>
      <c r="H306" s="6"/>
      <c r="I306" s="3">
        <v>15</v>
      </c>
      <c r="J306" s="3">
        <v>15</v>
      </c>
      <c r="K306" s="6"/>
      <c r="L306" s="6"/>
      <c r="M306" s="3"/>
      <c r="N306" s="3"/>
      <c r="O306" s="3"/>
      <c r="P306" s="3"/>
      <c r="Q306" s="3"/>
      <c r="R306" s="6"/>
      <c r="S306" s="6"/>
      <c r="T306" s="3">
        <v>10</v>
      </c>
      <c r="U306" s="3"/>
      <c r="V306" s="3"/>
      <c r="W306" s="3"/>
      <c r="X306" s="3"/>
      <c r="Y306" s="3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3"/>
      <c r="AQ306" s="3"/>
      <c r="AR306" s="3">
        <f>SUM(Table38[[#This Row],[31-Jan]:[13-Dec]])</f>
        <v>40</v>
      </c>
    </row>
    <row r="307" spans="1:44" x14ac:dyDescent="0.45">
      <c r="A307" s="2">
        <v>5</v>
      </c>
      <c r="B307" s="30" t="s">
        <v>117</v>
      </c>
      <c r="C307" s="31" t="s">
        <v>122</v>
      </c>
      <c r="D307" s="3" t="s">
        <v>281</v>
      </c>
      <c r="E307" s="32"/>
      <c r="F307" s="6"/>
      <c r="G307" s="6"/>
      <c r="H307" s="6"/>
      <c r="I307" s="3"/>
      <c r="J307" s="6"/>
      <c r="K307" s="3">
        <v>12</v>
      </c>
      <c r="L307" s="3"/>
      <c r="M307" s="3">
        <v>8</v>
      </c>
      <c r="N307" s="3"/>
      <c r="O307" s="3">
        <v>8</v>
      </c>
      <c r="P307" s="3"/>
      <c r="Q307" s="3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3"/>
      <c r="AR307" s="3">
        <f>SUM(Table38[[#This Row],[31-Jan]:[13-Dec]])</f>
        <v>28</v>
      </c>
    </row>
    <row r="308" spans="1:44" x14ac:dyDescent="0.45">
      <c r="A308" s="2">
        <v>8</v>
      </c>
      <c r="B308" s="30" t="s">
        <v>191</v>
      </c>
      <c r="C308" s="31" t="s">
        <v>193</v>
      </c>
      <c r="D308" s="3" t="s">
        <v>155</v>
      </c>
      <c r="E308" s="32"/>
      <c r="F308" s="6"/>
      <c r="G308" s="6"/>
      <c r="H308" s="6"/>
      <c r="I308" s="3"/>
      <c r="J308" s="6"/>
      <c r="K308" s="6"/>
      <c r="L308" s="6"/>
      <c r="M308" s="3"/>
      <c r="N308" s="3"/>
      <c r="O308" s="3"/>
      <c r="P308" s="3"/>
      <c r="Q308" s="3"/>
      <c r="R308" s="3">
        <v>15</v>
      </c>
      <c r="S308" s="3"/>
      <c r="T308" s="3">
        <v>12</v>
      </c>
      <c r="U308" s="3"/>
      <c r="V308" s="3"/>
      <c r="W308" s="3"/>
      <c r="X308" s="3"/>
      <c r="Y308" s="3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3"/>
      <c r="AQ308" s="3"/>
      <c r="AR308" s="3">
        <f>SUM(Table38[[#This Row],[31-Jan]:[13-Dec]])</f>
        <v>27</v>
      </c>
    </row>
    <row r="309" spans="1:44" x14ac:dyDescent="0.45">
      <c r="A309" s="2">
        <v>6</v>
      </c>
      <c r="B309" s="30" t="s">
        <v>30</v>
      </c>
      <c r="C309" s="31" t="s">
        <v>336</v>
      </c>
      <c r="D309" s="3" t="s">
        <v>155</v>
      </c>
      <c r="E309" s="32"/>
      <c r="F309" s="6"/>
      <c r="G309" s="6"/>
      <c r="H309" s="6"/>
      <c r="I309" s="3"/>
      <c r="J309" s="6"/>
      <c r="K309" s="6"/>
      <c r="L309" s="6"/>
      <c r="M309" s="3"/>
      <c r="N309" s="3"/>
      <c r="O309" s="3"/>
      <c r="P309" s="3"/>
      <c r="Q309" s="3"/>
      <c r="R309" s="3">
        <v>10</v>
      </c>
      <c r="S309" s="3">
        <v>15</v>
      </c>
      <c r="T309" s="3"/>
      <c r="U309" s="3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3"/>
      <c r="AR309" s="3">
        <f>SUM(Table38[[#This Row],[31-Jan]:[13-Dec]])</f>
        <v>25</v>
      </c>
    </row>
    <row r="310" spans="1:44" x14ac:dyDescent="0.45">
      <c r="A310" s="2">
        <v>9</v>
      </c>
      <c r="B310" s="30" t="s">
        <v>191</v>
      </c>
      <c r="C310" s="31" t="s">
        <v>192</v>
      </c>
      <c r="D310" s="3" t="s">
        <v>155</v>
      </c>
      <c r="E310" s="32"/>
      <c r="F310" s="6"/>
      <c r="G310" s="6"/>
      <c r="H310" s="6"/>
      <c r="I310" s="3"/>
      <c r="J310" s="6"/>
      <c r="K310" s="6"/>
      <c r="L310" s="6"/>
      <c r="M310" s="3">
        <v>15</v>
      </c>
      <c r="N310" s="3"/>
      <c r="O310" s="3"/>
      <c r="P310" s="3"/>
      <c r="Q310" s="3"/>
      <c r="R310" s="3"/>
      <c r="S310" s="3"/>
      <c r="T310" s="3">
        <v>7</v>
      </c>
      <c r="U310" s="3"/>
      <c r="V310" s="3"/>
      <c r="W310" s="3"/>
      <c r="X310" s="3"/>
      <c r="Y310" s="3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3"/>
      <c r="AQ310" s="3"/>
      <c r="AR310" s="3">
        <f>SUM(Table38[[#This Row],[31-Jan]:[13-Dec]])</f>
        <v>22</v>
      </c>
    </row>
    <row r="311" spans="1:44" x14ac:dyDescent="0.45">
      <c r="A311" s="2">
        <v>7</v>
      </c>
      <c r="B311" s="30" t="s">
        <v>279</v>
      </c>
      <c r="C311" s="31" t="s">
        <v>309</v>
      </c>
      <c r="D311" s="3" t="s">
        <v>133</v>
      </c>
      <c r="E311" s="32"/>
      <c r="F311" s="6"/>
      <c r="G311" s="6"/>
      <c r="H311" s="6"/>
      <c r="I311" s="3"/>
      <c r="J311" s="6"/>
      <c r="K311" s="6"/>
      <c r="L311" s="6"/>
      <c r="M311" s="3"/>
      <c r="N311" s="3">
        <v>10</v>
      </c>
      <c r="O311" s="3">
        <v>10</v>
      </c>
      <c r="P311" s="3"/>
      <c r="Q311" s="3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3"/>
      <c r="AR311" s="3">
        <f>SUM(Table38[[#This Row],[31-Jan]:[13-Dec]])</f>
        <v>20</v>
      </c>
    </row>
    <row r="312" spans="1:44" x14ac:dyDescent="0.45">
      <c r="A312" s="2">
        <v>10</v>
      </c>
      <c r="B312" s="30" t="s">
        <v>142</v>
      </c>
      <c r="C312" s="31" t="s">
        <v>149</v>
      </c>
      <c r="D312" s="3" t="s">
        <v>155</v>
      </c>
      <c r="E312" s="32"/>
      <c r="F312" s="6"/>
      <c r="G312" s="6"/>
      <c r="H312" s="6"/>
      <c r="I312" s="3"/>
      <c r="J312" s="6"/>
      <c r="K312" s="6"/>
      <c r="L312" s="6"/>
      <c r="M312" s="3"/>
      <c r="N312" s="3"/>
      <c r="O312" s="3"/>
      <c r="P312" s="3"/>
      <c r="Q312" s="3"/>
      <c r="R312" s="3">
        <v>12</v>
      </c>
      <c r="S312" s="3"/>
      <c r="T312" s="3">
        <v>6</v>
      </c>
      <c r="U312" s="3"/>
      <c r="V312" s="3"/>
      <c r="W312" s="3"/>
      <c r="X312" s="3"/>
      <c r="Y312" s="3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3"/>
      <c r="AQ312" s="3"/>
      <c r="AR312" s="3">
        <f>SUM(Table38[[#This Row],[31-Jan]:[13-Dec]])</f>
        <v>18</v>
      </c>
    </row>
    <row r="313" spans="1:44" x14ac:dyDescent="0.45">
      <c r="A313" s="2">
        <v>11</v>
      </c>
      <c r="B313" s="44" t="s">
        <v>191</v>
      </c>
      <c r="C313" s="45" t="s">
        <v>195</v>
      </c>
      <c r="D313" s="38" t="s">
        <v>155</v>
      </c>
      <c r="E313" s="32"/>
      <c r="F313" s="6"/>
      <c r="G313" s="6"/>
      <c r="H313" s="6"/>
      <c r="I313" s="3">
        <v>12</v>
      </c>
      <c r="J313" s="6"/>
      <c r="K313" s="6"/>
      <c r="L313" s="6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3"/>
      <c r="AQ313" s="3"/>
      <c r="AR313" s="3">
        <f>SUM(Table38[[#This Row],[31-Jan]:[13-Dec]])</f>
        <v>12</v>
      </c>
    </row>
    <row r="314" spans="1:44" x14ac:dyDescent="0.45">
      <c r="A314" s="2">
        <v>12</v>
      </c>
      <c r="B314" s="30" t="s">
        <v>310</v>
      </c>
      <c r="C314" s="31" t="s">
        <v>311</v>
      </c>
      <c r="D314" s="3" t="s">
        <v>220</v>
      </c>
      <c r="E314" s="32"/>
      <c r="F314" s="6"/>
      <c r="G314" s="6"/>
      <c r="H314" s="6"/>
      <c r="I314" s="3"/>
      <c r="J314" s="6"/>
      <c r="K314" s="6"/>
      <c r="L314" s="6"/>
      <c r="M314" s="3"/>
      <c r="N314" s="3">
        <v>12</v>
      </c>
      <c r="O314" s="3"/>
      <c r="P314" s="3"/>
      <c r="Q314" s="3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3"/>
      <c r="AR314" s="3">
        <f>SUM(Table38[[#This Row],[31-Jan]:[13-Dec]])</f>
        <v>12</v>
      </c>
    </row>
    <row r="315" spans="1:44" x14ac:dyDescent="0.45">
      <c r="A315" s="2">
        <v>13</v>
      </c>
      <c r="B315" s="30" t="s">
        <v>303</v>
      </c>
      <c r="C315" s="31" t="s">
        <v>313</v>
      </c>
      <c r="D315" s="3" t="s">
        <v>133</v>
      </c>
      <c r="E315" s="32"/>
      <c r="F315" s="6"/>
      <c r="G315" s="6"/>
      <c r="H315" s="6"/>
      <c r="I315" s="3"/>
      <c r="J315" s="6"/>
      <c r="K315" s="6"/>
      <c r="L315" s="6"/>
      <c r="M315" s="3"/>
      <c r="N315" s="3"/>
      <c r="O315" s="3"/>
      <c r="P315" s="3">
        <v>10</v>
      </c>
      <c r="Q315" s="3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3"/>
      <c r="AR315" s="3">
        <f>SUM(Table38[[#This Row],[31-Jan]:[13-Dec]])</f>
        <v>10</v>
      </c>
    </row>
    <row r="316" spans="1:44" x14ac:dyDescent="0.45">
      <c r="A316" s="2">
        <v>14</v>
      </c>
      <c r="B316" s="38" t="s">
        <v>150</v>
      </c>
      <c r="C316" s="38" t="s">
        <v>151</v>
      </c>
      <c r="D316" s="38" t="s">
        <v>155</v>
      </c>
      <c r="E316" s="6"/>
      <c r="F316" s="6"/>
      <c r="G316" s="6"/>
      <c r="H316" s="6"/>
      <c r="I316" s="3"/>
      <c r="J316" s="3"/>
      <c r="K316" s="6"/>
      <c r="L316" s="3">
        <v>10</v>
      </c>
      <c r="M316" s="3"/>
      <c r="N316" s="3"/>
      <c r="O316" s="3"/>
      <c r="P316" s="3"/>
      <c r="Q316" s="3"/>
      <c r="R316" s="3">
        <v>0</v>
      </c>
      <c r="S316" s="3">
        <v>0</v>
      </c>
      <c r="T316" s="3"/>
      <c r="U316" s="3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3"/>
      <c r="AR316" s="3">
        <f>SUM(Table38[[#This Row],[31-Jan]:[13-Dec]])</f>
        <v>10</v>
      </c>
    </row>
    <row r="317" spans="1:44" x14ac:dyDescent="0.45">
      <c r="A317" s="2">
        <v>15</v>
      </c>
      <c r="B317" s="3" t="s">
        <v>274</v>
      </c>
      <c r="C317" s="3" t="s">
        <v>346</v>
      </c>
      <c r="D317" s="3" t="s">
        <v>155</v>
      </c>
      <c r="E317" s="6"/>
      <c r="F317" s="6"/>
      <c r="G317" s="6"/>
      <c r="H317" s="6"/>
      <c r="I317" s="3"/>
      <c r="J317" s="6"/>
      <c r="K317" s="6"/>
      <c r="L317" s="6"/>
      <c r="M317" s="3"/>
      <c r="N317" s="3"/>
      <c r="O317" s="3"/>
      <c r="P317" s="3"/>
      <c r="Q317" s="3"/>
      <c r="R317" s="6"/>
      <c r="S317" s="6"/>
      <c r="T317" s="3">
        <v>8</v>
      </c>
      <c r="U317" s="3"/>
      <c r="V317" s="3"/>
      <c r="W317" s="3"/>
      <c r="X317" s="3"/>
      <c r="Y317" s="3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3"/>
      <c r="AQ317" s="3"/>
      <c r="AR317" s="3">
        <f>SUM(Table38[[#This Row],[31-Jan]:[13-Dec]])</f>
        <v>8</v>
      </c>
    </row>
    <row r="318" spans="1:44" x14ac:dyDescent="0.45">
      <c r="A318" s="2"/>
      <c r="B318" s="3" t="s">
        <v>337</v>
      </c>
      <c r="C318" s="3" t="s">
        <v>152</v>
      </c>
      <c r="D318" s="3" t="s">
        <v>155</v>
      </c>
      <c r="E318" s="6"/>
      <c r="F318" s="6"/>
      <c r="G318" s="6"/>
      <c r="H318" s="6"/>
      <c r="I318" s="3"/>
      <c r="J318" s="6"/>
      <c r="K318" s="6"/>
      <c r="L318" s="6"/>
      <c r="M318" s="3"/>
      <c r="N318" s="3"/>
      <c r="O318" s="3"/>
      <c r="P318" s="3"/>
      <c r="Q318" s="3"/>
      <c r="R318" s="3"/>
      <c r="S318" s="3"/>
      <c r="T318" s="3"/>
      <c r="U318" s="3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3"/>
      <c r="AR318" s="3">
        <f>SUM(Table38[[#This Row],[31-Jan]:[13-Dec]])</f>
        <v>0</v>
      </c>
    </row>
    <row r="319" spans="1:44" x14ac:dyDescent="0.45">
      <c r="A319" s="2"/>
      <c r="B319" s="3" t="s">
        <v>338</v>
      </c>
      <c r="C319" s="3" t="s">
        <v>148</v>
      </c>
      <c r="D319" s="3" t="s">
        <v>155</v>
      </c>
      <c r="E319" s="6"/>
      <c r="F319" s="6"/>
      <c r="G319" s="6"/>
      <c r="H319" s="6"/>
      <c r="I319" s="3"/>
      <c r="J319" s="6"/>
      <c r="K319" s="6"/>
      <c r="L319" s="6"/>
      <c r="M319" s="3"/>
      <c r="N319" s="3"/>
      <c r="O319" s="3"/>
      <c r="P319" s="3"/>
      <c r="Q319" s="3"/>
      <c r="R319" s="3">
        <v>0</v>
      </c>
      <c r="S319" s="3"/>
      <c r="T319" s="3"/>
      <c r="U319" s="3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3"/>
      <c r="AR319" s="3">
        <f>SUM(Table38[[#This Row],[31-Jan]:[13-Dec]])</f>
        <v>0</v>
      </c>
    </row>
    <row r="320" spans="1:44" x14ac:dyDescent="0.45">
      <c r="A320" s="2"/>
      <c r="B320" s="3" t="s">
        <v>279</v>
      </c>
      <c r="C320" s="3" t="s">
        <v>280</v>
      </c>
      <c r="D320" s="3" t="s">
        <v>158</v>
      </c>
      <c r="E320" s="6"/>
      <c r="F320" s="6"/>
      <c r="G320" s="6"/>
      <c r="H320" s="6"/>
      <c r="I320" s="3"/>
      <c r="J320" s="6"/>
      <c r="K320" s="6"/>
      <c r="L320" s="6"/>
      <c r="M320" s="3">
        <v>0</v>
      </c>
      <c r="N320" s="3"/>
      <c r="O320" s="3"/>
      <c r="P320" s="3"/>
      <c r="Q320" s="3">
        <v>0</v>
      </c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3"/>
      <c r="AR320" s="3">
        <f>SUM(Table38[[#This Row],[31-Jan]:[13-Dec]])</f>
        <v>0</v>
      </c>
    </row>
    <row r="322" spans="1:44" ht="23.25" x14ac:dyDescent="0.7">
      <c r="A322" s="49" t="s">
        <v>16</v>
      </c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16"/>
    </row>
    <row r="323" spans="1:44" x14ac:dyDescent="0.45">
      <c r="A323" s="26" t="s">
        <v>176</v>
      </c>
      <c r="B323" s="1" t="s">
        <v>21</v>
      </c>
      <c r="C323" s="1" t="s">
        <v>22</v>
      </c>
      <c r="D323" s="23" t="s">
        <v>23</v>
      </c>
      <c r="E323" s="4" t="s">
        <v>81</v>
      </c>
      <c r="F323" s="4" t="s">
        <v>82</v>
      </c>
      <c r="G323" s="4" t="s">
        <v>83</v>
      </c>
      <c r="H323" s="4" t="s">
        <v>84</v>
      </c>
      <c r="I323" s="4" t="s">
        <v>85</v>
      </c>
      <c r="J323" s="4" t="s">
        <v>86</v>
      </c>
      <c r="K323" s="4" t="s">
        <v>177</v>
      </c>
      <c r="L323" s="4" t="s">
        <v>178</v>
      </c>
      <c r="M323" s="4" t="s">
        <v>179</v>
      </c>
      <c r="N323" s="4" t="s">
        <v>87</v>
      </c>
      <c r="O323" s="4" t="s">
        <v>88</v>
      </c>
      <c r="P323" s="4" t="s">
        <v>89</v>
      </c>
      <c r="Q323" s="4" t="s">
        <v>90</v>
      </c>
      <c r="R323" s="4" t="s">
        <v>91</v>
      </c>
      <c r="S323" s="4" t="s">
        <v>92</v>
      </c>
      <c r="T323" s="4" t="s">
        <v>93</v>
      </c>
      <c r="U323" s="4" t="s">
        <v>94</v>
      </c>
      <c r="V323" s="4" t="s">
        <v>95</v>
      </c>
      <c r="W323" s="4" t="s">
        <v>96</v>
      </c>
      <c r="X323" s="4" t="s">
        <v>97</v>
      </c>
      <c r="Y323" s="4" t="s">
        <v>98</v>
      </c>
      <c r="Z323" s="4" t="s">
        <v>99</v>
      </c>
      <c r="AA323" s="4" t="s">
        <v>100</v>
      </c>
      <c r="AB323" s="4" t="s">
        <v>101</v>
      </c>
      <c r="AC323" s="4" t="s">
        <v>102</v>
      </c>
      <c r="AD323" s="4" t="s">
        <v>103</v>
      </c>
      <c r="AE323" s="4" t="s">
        <v>104</v>
      </c>
      <c r="AF323" s="4" t="s">
        <v>105</v>
      </c>
      <c r="AG323" s="4" t="s">
        <v>106</v>
      </c>
      <c r="AH323" s="4" t="s">
        <v>107</v>
      </c>
      <c r="AI323" s="4" t="s">
        <v>108</v>
      </c>
      <c r="AJ323" s="4" t="s">
        <v>109</v>
      </c>
      <c r="AK323" s="4" t="s">
        <v>110</v>
      </c>
      <c r="AL323" s="4" t="s">
        <v>111</v>
      </c>
      <c r="AM323" s="4" t="s">
        <v>112</v>
      </c>
      <c r="AN323" s="4" t="s">
        <v>113</v>
      </c>
      <c r="AO323" s="4" t="s">
        <v>114</v>
      </c>
      <c r="AP323" s="4" t="s">
        <v>115</v>
      </c>
      <c r="AQ323" s="4" t="s">
        <v>116</v>
      </c>
      <c r="AR323" s="4" t="s">
        <v>180</v>
      </c>
    </row>
    <row r="324" spans="1:44" x14ac:dyDescent="0.45">
      <c r="A324" s="23"/>
      <c r="B324" s="46" t="s">
        <v>303</v>
      </c>
      <c r="C324" s="46" t="s">
        <v>304</v>
      </c>
      <c r="D324" s="46" t="s">
        <v>314</v>
      </c>
      <c r="E324" s="4"/>
      <c r="F324" s="4"/>
      <c r="G324" s="4"/>
      <c r="H324" s="4"/>
      <c r="I324" s="4"/>
      <c r="J324" s="4"/>
      <c r="K324" s="4"/>
      <c r="L324" s="4"/>
      <c r="M324" s="4"/>
      <c r="N324">
        <v>15</v>
      </c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R324">
        <f>SUM(Table39[[#This Row],[31-Jan]:[13-Dec]])</f>
        <v>15</v>
      </c>
    </row>
    <row r="325" spans="1:44" x14ac:dyDescent="0.45">
      <c r="A325" s="23"/>
      <c r="B325" s="46" t="s">
        <v>337</v>
      </c>
      <c r="C325" s="46" t="s">
        <v>152</v>
      </c>
      <c r="D325" s="46" t="s">
        <v>130</v>
      </c>
      <c r="E325" s="4"/>
      <c r="F325" s="4"/>
      <c r="G325" s="4"/>
      <c r="H325" s="4"/>
      <c r="I325" s="4"/>
      <c r="J325" s="4"/>
      <c r="K325" s="4"/>
      <c r="L325" s="4"/>
      <c r="M325" s="4"/>
      <c r="O325" s="4"/>
      <c r="P325" s="4"/>
      <c r="Q325" s="4"/>
      <c r="R325" s="4"/>
      <c r="S325">
        <v>0</v>
      </c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R325">
        <f>SUM(Table39[[#This Row],[31-Jan]:[13-Dec]])</f>
        <v>0</v>
      </c>
    </row>
    <row r="327" spans="1:44" ht="23.25" x14ac:dyDescent="0.7">
      <c r="A327" s="49" t="s">
        <v>17</v>
      </c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16"/>
    </row>
    <row r="328" spans="1:44" x14ac:dyDescent="0.45">
      <c r="A328" s="26" t="s">
        <v>176</v>
      </c>
      <c r="B328" s="1" t="s">
        <v>21</v>
      </c>
      <c r="C328" s="1" t="s">
        <v>22</v>
      </c>
      <c r="D328" s="23" t="s">
        <v>23</v>
      </c>
      <c r="E328" s="4" t="s">
        <v>81</v>
      </c>
      <c r="F328" s="4" t="s">
        <v>82</v>
      </c>
      <c r="G328" s="4" t="s">
        <v>83</v>
      </c>
      <c r="H328" s="4" t="s">
        <v>84</v>
      </c>
      <c r="I328" s="4" t="s">
        <v>85</v>
      </c>
      <c r="J328" s="4" t="s">
        <v>86</v>
      </c>
      <c r="K328" s="4" t="s">
        <v>177</v>
      </c>
      <c r="L328" s="4" t="s">
        <v>178</v>
      </c>
      <c r="M328" s="4" t="s">
        <v>179</v>
      </c>
      <c r="N328" s="4" t="s">
        <v>87</v>
      </c>
      <c r="O328" s="4" t="s">
        <v>88</v>
      </c>
      <c r="P328" s="4" t="s">
        <v>89</v>
      </c>
      <c r="Q328" s="4" t="s">
        <v>90</v>
      </c>
      <c r="R328" s="4" t="s">
        <v>91</v>
      </c>
      <c r="S328" s="4" t="s">
        <v>92</v>
      </c>
      <c r="T328" s="4" t="s">
        <v>93</v>
      </c>
      <c r="U328" s="4" t="s">
        <v>94</v>
      </c>
      <c r="V328" s="4" t="s">
        <v>95</v>
      </c>
      <c r="W328" s="4" t="s">
        <v>96</v>
      </c>
      <c r="X328" s="4" t="s">
        <v>97</v>
      </c>
      <c r="Y328" s="4" t="s">
        <v>98</v>
      </c>
      <c r="Z328" s="4" t="s">
        <v>99</v>
      </c>
      <c r="AA328" s="4" t="s">
        <v>100</v>
      </c>
      <c r="AB328" s="4" t="s">
        <v>101</v>
      </c>
      <c r="AC328" s="4" t="s">
        <v>102</v>
      </c>
      <c r="AD328" s="4" t="s">
        <v>103</v>
      </c>
      <c r="AE328" s="4" t="s">
        <v>104</v>
      </c>
      <c r="AF328" s="4" t="s">
        <v>105</v>
      </c>
      <c r="AG328" s="4" t="s">
        <v>106</v>
      </c>
      <c r="AH328" s="4" t="s">
        <v>107</v>
      </c>
      <c r="AI328" s="4" t="s">
        <v>108</v>
      </c>
      <c r="AJ328" s="4" t="s">
        <v>109</v>
      </c>
      <c r="AK328" s="4" t="s">
        <v>110</v>
      </c>
      <c r="AL328" s="4" t="s">
        <v>111</v>
      </c>
      <c r="AM328" s="4" t="s">
        <v>112</v>
      </c>
      <c r="AN328" s="4" t="s">
        <v>113</v>
      </c>
      <c r="AO328" s="4" t="s">
        <v>114</v>
      </c>
      <c r="AP328" s="4" t="s">
        <v>115</v>
      </c>
      <c r="AQ328" s="4" t="s">
        <v>116</v>
      </c>
      <c r="AR328" s="4" t="s">
        <v>180</v>
      </c>
    </row>
    <row r="329" spans="1:44" x14ac:dyDescent="0.45">
      <c r="A329" s="23">
        <v>1</v>
      </c>
      <c r="B329" s="11" t="s">
        <v>160</v>
      </c>
      <c r="C329" s="11" t="s">
        <v>161</v>
      </c>
      <c r="D329" s="12" t="s">
        <v>162</v>
      </c>
      <c r="E329" s="3"/>
      <c r="F329" s="3"/>
      <c r="G329" s="3">
        <v>12</v>
      </c>
      <c r="H329" s="3">
        <v>12</v>
      </c>
      <c r="I329" s="3"/>
      <c r="J329" s="3"/>
      <c r="K329" s="3"/>
      <c r="L329" s="3"/>
      <c r="M329" s="3">
        <v>15</v>
      </c>
      <c r="N329" s="3"/>
      <c r="O329" s="3"/>
      <c r="P329" s="3"/>
      <c r="Q329" s="3"/>
      <c r="R329" s="3">
        <v>12</v>
      </c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14">
        <f>SUM(Table40[[#This Row],[31-Jan]:[13-Dec]])</f>
        <v>51</v>
      </c>
    </row>
    <row r="330" spans="1:44" x14ac:dyDescent="0.45">
      <c r="A330" s="23">
        <v>2</v>
      </c>
      <c r="B330" s="11" t="s">
        <v>159</v>
      </c>
      <c r="C330" s="11" t="s">
        <v>139</v>
      </c>
      <c r="D330" s="12" t="s">
        <v>158</v>
      </c>
      <c r="E330" s="6"/>
      <c r="F330" s="6"/>
      <c r="G330" s="3">
        <v>15</v>
      </c>
      <c r="H330" s="3">
        <v>15</v>
      </c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3"/>
      <c r="AR330" s="15">
        <f>SUM(Table40[[#This Row],[31-Jan]:[13-Dec]])</f>
        <v>30</v>
      </c>
    </row>
    <row r="332" spans="1:44" ht="23.25" x14ac:dyDescent="0.7">
      <c r="A332" s="49" t="s">
        <v>18</v>
      </c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16"/>
    </row>
    <row r="333" spans="1:44" x14ac:dyDescent="0.45">
      <c r="A333" s="26" t="s">
        <v>176</v>
      </c>
      <c r="B333" s="1" t="s">
        <v>21</v>
      </c>
      <c r="C333" s="1" t="s">
        <v>22</v>
      </c>
      <c r="D333" s="23" t="s">
        <v>23</v>
      </c>
      <c r="E333" s="4" t="s">
        <v>81</v>
      </c>
      <c r="F333" s="4" t="s">
        <v>82</v>
      </c>
      <c r="G333" s="4" t="s">
        <v>83</v>
      </c>
      <c r="H333" s="4" t="s">
        <v>84</v>
      </c>
      <c r="I333" s="4" t="s">
        <v>85</v>
      </c>
      <c r="J333" s="4" t="s">
        <v>86</v>
      </c>
      <c r="K333" s="4" t="s">
        <v>177</v>
      </c>
      <c r="L333" s="4" t="s">
        <v>178</v>
      </c>
      <c r="M333" s="4" t="s">
        <v>179</v>
      </c>
      <c r="N333" s="4" t="s">
        <v>87</v>
      </c>
      <c r="O333" s="4" t="s">
        <v>88</v>
      </c>
      <c r="P333" s="4" t="s">
        <v>89</v>
      </c>
      <c r="Q333" s="4" t="s">
        <v>90</v>
      </c>
      <c r="R333" s="4" t="s">
        <v>91</v>
      </c>
      <c r="S333" s="4" t="s">
        <v>92</v>
      </c>
      <c r="T333" s="4" t="s">
        <v>93</v>
      </c>
      <c r="U333" s="4" t="s">
        <v>94</v>
      </c>
      <c r="V333" s="4" t="s">
        <v>95</v>
      </c>
      <c r="W333" s="4" t="s">
        <v>96</v>
      </c>
      <c r="X333" s="4" t="s">
        <v>97</v>
      </c>
      <c r="Y333" s="4" t="s">
        <v>98</v>
      </c>
      <c r="Z333" s="4" t="s">
        <v>99</v>
      </c>
      <c r="AA333" s="4" t="s">
        <v>100</v>
      </c>
      <c r="AB333" s="4" t="s">
        <v>101</v>
      </c>
      <c r="AC333" s="4" t="s">
        <v>102</v>
      </c>
      <c r="AD333" s="4" t="s">
        <v>103</v>
      </c>
      <c r="AE333" s="4" t="s">
        <v>104</v>
      </c>
      <c r="AF333" s="4" t="s">
        <v>105</v>
      </c>
      <c r="AG333" s="4" t="s">
        <v>106</v>
      </c>
      <c r="AH333" s="4" t="s">
        <v>107</v>
      </c>
      <c r="AI333" s="4" t="s">
        <v>108</v>
      </c>
      <c r="AJ333" s="4" t="s">
        <v>109</v>
      </c>
      <c r="AK333" s="4" t="s">
        <v>110</v>
      </c>
      <c r="AL333" s="4" t="s">
        <v>111</v>
      </c>
      <c r="AM333" s="4" t="s">
        <v>112</v>
      </c>
      <c r="AN333" s="4" t="s">
        <v>113</v>
      </c>
      <c r="AO333" s="4" t="s">
        <v>114</v>
      </c>
      <c r="AP333" s="4" t="s">
        <v>115</v>
      </c>
      <c r="AQ333" s="4" t="s">
        <v>116</v>
      </c>
      <c r="AR333" s="4" t="s">
        <v>180</v>
      </c>
    </row>
    <row r="334" spans="1:44" ht="13.25" customHeight="1" x14ac:dyDescent="0.45">
      <c r="A334" s="2">
        <v>1</v>
      </c>
      <c r="B334" s="11" t="s">
        <v>156</v>
      </c>
      <c r="C334" s="11" t="s">
        <v>157</v>
      </c>
      <c r="D334" s="12" t="s">
        <v>158</v>
      </c>
      <c r="E334" s="6"/>
      <c r="F334" s="6"/>
      <c r="G334" s="3">
        <v>12</v>
      </c>
      <c r="H334" s="6"/>
      <c r="I334" s="6"/>
      <c r="J334" s="6"/>
      <c r="K334" s="3">
        <v>10</v>
      </c>
      <c r="L334" s="3"/>
      <c r="M334" s="3">
        <v>12</v>
      </c>
      <c r="N334" s="3">
        <v>15</v>
      </c>
      <c r="O334" s="3">
        <v>15</v>
      </c>
      <c r="P334" s="3">
        <v>15</v>
      </c>
      <c r="Q334" s="3">
        <v>10</v>
      </c>
      <c r="R334" s="6"/>
      <c r="S334" s="6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>
        <f>SUM(Table41[[#This Row],[31-Jan]:[13-Dec]])</f>
        <v>89</v>
      </c>
    </row>
    <row r="335" spans="1:44" ht="13.25" customHeight="1" x14ac:dyDescent="0.45">
      <c r="A335" s="2">
        <v>2</v>
      </c>
      <c r="B335" s="10" t="s">
        <v>145</v>
      </c>
      <c r="C335" s="10" t="s">
        <v>194</v>
      </c>
      <c r="D335" s="10" t="s">
        <v>155</v>
      </c>
      <c r="E335" s="6"/>
      <c r="F335" s="6"/>
      <c r="G335" s="3"/>
      <c r="H335" s="6"/>
      <c r="I335" s="6"/>
      <c r="J335" s="6"/>
      <c r="K335" s="3">
        <v>8</v>
      </c>
      <c r="L335" s="3">
        <v>15</v>
      </c>
      <c r="M335" s="3">
        <v>10</v>
      </c>
      <c r="N335" s="3"/>
      <c r="O335" s="3"/>
      <c r="P335" s="3"/>
      <c r="Q335" s="3"/>
      <c r="R335" s="6"/>
      <c r="S335" s="6"/>
      <c r="T335" s="3">
        <v>12</v>
      </c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>
        <f>SUM(Table41[[#This Row],[31-Jan]:[13-Dec]])</f>
        <v>45</v>
      </c>
    </row>
    <row r="336" spans="1:44" ht="13.25" customHeight="1" x14ac:dyDescent="0.45">
      <c r="A336" s="2">
        <v>3</v>
      </c>
      <c r="B336" s="10" t="s">
        <v>312</v>
      </c>
      <c r="C336" s="10" t="s">
        <v>313</v>
      </c>
      <c r="D336" s="10" t="s">
        <v>133</v>
      </c>
      <c r="E336" s="6"/>
      <c r="F336" s="6"/>
      <c r="G336" s="3"/>
      <c r="H336" s="6"/>
      <c r="I336" s="6"/>
      <c r="J336" s="6"/>
      <c r="K336" s="3"/>
      <c r="L336" s="3"/>
      <c r="M336" s="3"/>
      <c r="N336" s="3">
        <v>10</v>
      </c>
      <c r="O336" s="3">
        <v>10</v>
      </c>
      <c r="P336" s="3">
        <v>12</v>
      </c>
      <c r="Q336" s="3">
        <v>12</v>
      </c>
      <c r="R336" s="6"/>
      <c r="S336" s="6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>
        <f>SUM(Table41[[#This Row],[31-Jan]:[13-Dec]])</f>
        <v>44</v>
      </c>
    </row>
    <row r="337" spans="1:44" ht="13.25" customHeight="1" x14ac:dyDescent="0.45">
      <c r="A337" s="2">
        <v>4</v>
      </c>
      <c r="B337" s="33" t="s">
        <v>272</v>
      </c>
      <c r="C337" s="34" t="s">
        <v>273</v>
      </c>
      <c r="D337" s="10" t="s">
        <v>155</v>
      </c>
      <c r="E337" s="32"/>
      <c r="F337" s="6"/>
      <c r="G337" s="3"/>
      <c r="H337" s="6"/>
      <c r="I337" s="6"/>
      <c r="J337" s="6"/>
      <c r="K337" s="3">
        <v>12</v>
      </c>
      <c r="L337" s="3">
        <v>12</v>
      </c>
      <c r="M337" s="3">
        <v>15</v>
      </c>
      <c r="N337" s="3"/>
      <c r="O337" s="3"/>
      <c r="P337" s="3"/>
      <c r="Q337" s="3"/>
      <c r="R337" s="6"/>
      <c r="S337" s="6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>
        <f>SUM(Table41[[#This Row],[31-Jan]:[13-Dec]])</f>
        <v>39</v>
      </c>
    </row>
    <row r="338" spans="1:44" ht="13.25" customHeight="1" x14ac:dyDescent="0.45">
      <c r="A338" s="2">
        <v>5</v>
      </c>
      <c r="B338" s="33" t="s">
        <v>274</v>
      </c>
      <c r="C338" s="34" t="s">
        <v>275</v>
      </c>
      <c r="D338" s="10" t="s">
        <v>155</v>
      </c>
      <c r="E338" s="32"/>
      <c r="F338" s="6"/>
      <c r="G338" s="3"/>
      <c r="H338" s="6"/>
      <c r="I338" s="6"/>
      <c r="J338" s="6"/>
      <c r="K338" s="3">
        <v>7</v>
      </c>
      <c r="L338" s="3">
        <v>10</v>
      </c>
      <c r="M338" s="3"/>
      <c r="N338" s="3"/>
      <c r="O338" s="3"/>
      <c r="P338" s="3"/>
      <c r="Q338" s="3"/>
      <c r="R338" s="6"/>
      <c r="S338" s="6"/>
      <c r="T338" s="3">
        <v>15</v>
      </c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>
        <f>SUM(Table41[[#This Row],[31-Jan]:[13-Dec]])</f>
        <v>32</v>
      </c>
    </row>
    <row r="339" spans="1:44" ht="13.25" customHeight="1" x14ac:dyDescent="0.45">
      <c r="A339" s="2">
        <v>6</v>
      </c>
      <c r="B339" s="30" t="s">
        <v>164</v>
      </c>
      <c r="C339" s="31" t="s">
        <v>165</v>
      </c>
      <c r="D339" s="3" t="s">
        <v>133</v>
      </c>
      <c r="E339" s="3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>
        <v>10</v>
      </c>
      <c r="Q339" s="3">
        <v>15</v>
      </c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>
        <f>SUM(Table41[[#This Row],[31-Jan]:[13-Dec]])</f>
        <v>25</v>
      </c>
    </row>
    <row r="340" spans="1:44" ht="13.25" customHeight="1" x14ac:dyDescent="0.45">
      <c r="A340" s="2">
        <v>7</v>
      </c>
      <c r="B340" s="33" t="s">
        <v>310</v>
      </c>
      <c r="C340" s="34" t="s">
        <v>311</v>
      </c>
      <c r="D340" s="10" t="s">
        <v>220</v>
      </c>
      <c r="E340" s="32"/>
      <c r="F340" s="6"/>
      <c r="G340" s="3"/>
      <c r="H340" s="6"/>
      <c r="I340" s="6"/>
      <c r="J340" s="6"/>
      <c r="K340" s="3"/>
      <c r="L340" s="3"/>
      <c r="M340" s="3"/>
      <c r="N340" s="3">
        <v>12</v>
      </c>
      <c r="O340" s="3">
        <v>12</v>
      </c>
      <c r="P340" s="3"/>
      <c r="Q340" s="3"/>
      <c r="R340" s="6"/>
      <c r="S340" s="6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>
        <f>SUM(Table41[[#This Row],[31-Jan]:[13-Dec]])</f>
        <v>24</v>
      </c>
    </row>
    <row r="341" spans="1:44" ht="13.25" customHeight="1" x14ac:dyDescent="0.45">
      <c r="A341" s="2">
        <v>8</v>
      </c>
      <c r="B341" s="3" t="s">
        <v>191</v>
      </c>
      <c r="C341" s="3" t="s">
        <v>192</v>
      </c>
      <c r="D341" s="3" t="s">
        <v>155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>
        <v>15</v>
      </c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>
        <f>SUM(Table41[[#This Row],[31-Jan]:[13-Dec]])</f>
        <v>15</v>
      </c>
    </row>
    <row r="342" spans="1:44" ht="13.25" customHeight="1" x14ac:dyDescent="0.45">
      <c r="A342" s="2">
        <v>9</v>
      </c>
      <c r="B342" s="3" t="s">
        <v>272</v>
      </c>
      <c r="C342" s="3" t="s">
        <v>194</v>
      </c>
      <c r="D342" s="3" t="s">
        <v>155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>
        <v>15</v>
      </c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>
        <f>SUM(Table41[[#This Row],[31-Jan]:[13-Dec]])</f>
        <v>15</v>
      </c>
    </row>
    <row r="343" spans="1:44" ht="13.25" customHeight="1" x14ac:dyDescent="0.45">
      <c r="A343" s="2">
        <v>10</v>
      </c>
      <c r="B343" s="10" t="s">
        <v>153</v>
      </c>
      <c r="C343" s="10" t="s">
        <v>154</v>
      </c>
      <c r="D343" s="10" t="s">
        <v>155</v>
      </c>
      <c r="E343" s="6"/>
      <c r="F343" s="6"/>
      <c r="G343" s="3">
        <v>15</v>
      </c>
      <c r="H343" s="6"/>
      <c r="I343" s="6"/>
      <c r="J343" s="6"/>
      <c r="K343" s="6"/>
      <c r="L343" s="6"/>
      <c r="M343" s="3"/>
      <c r="N343" s="3"/>
      <c r="O343" s="3"/>
      <c r="P343" s="3"/>
      <c r="Q343" s="3"/>
      <c r="R343" s="6"/>
      <c r="S343" s="6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>
        <f>SUM(Table41[[#This Row],[31-Jan]:[13-Dec]])</f>
        <v>15</v>
      </c>
    </row>
    <row r="344" spans="1:44" x14ac:dyDescent="0.45">
      <c r="A344" s="2">
        <v>11</v>
      </c>
      <c r="B344" s="10" t="s">
        <v>272</v>
      </c>
      <c r="C344" s="10" t="s">
        <v>192</v>
      </c>
      <c r="D344" s="10" t="s">
        <v>155</v>
      </c>
      <c r="E344" s="6"/>
      <c r="F344" s="6"/>
      <c r="G344" s="3"/>
      <c r="H344" s="6"/>
      <c r="I344" s="6"/>
      <c r="J344" s="6"/>
      <c r="K344" s="3">
        <v>15</v>
      </c>
      <c r="L344" s="6"/>
      <c r="M344" s="3"/>
      <c r="N344" s="3"/>
      <c r="O344" s="3"/>
      <c r="P344" s="3"/>
      <c r="Q344" s="3"/>
      <c r="R344" s="6"/>
      <c r="S344" s="6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>
        <f>SUM(Table41[[#This Row],[31-Jan]:[13-Dec]])</f>
        <v>15</v>
      </c>
    </row>
    <row r="346" spans="1:44" ht="23.25" x14ac:dyDescent="0.7">
      <c r="A346" s="49" t="s">
        <v>19</v>
      </c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16"/>
    </row>
    <row r="347" spans="1:44" x14ac:dyDescent="0.45">
      <c r="A347" s="26" t="s">
        <v>176</v>
      </c>
      <c r="B347" s="1" t="s">
        <v>21</v>
      </c>
      <c r="C347" s="1" t="s">
        <v>22</v>
      </c>
      <c r="D347" s="23" t="s">
        <v>23</v>
      </c>
      <c r="E347" s="4" t="s">
        <v>81</v>
      </c>
      <c r="F347" s="4" t="s">
        <v>82</v>
      </c>
      <c r="G347" s="4" t="s">
        <v>83</v>
      </c>
      <c r="H347" s="4" t="s">
        <v>84</v>
      </c>
      <c r="I347" s="4" t="s">
        <v>85</v>
      </c>
      <c r="J347" s="4" t="s">
        <v>86</v>
      </c>
      <c r="K347" s="4" t="s">
        <v>177</v>
      </c>
      <c r="L347" s="4" t="s">
        <v>178</v>
      </c>
      <c r="M347" s="4" t="s">
        <v>179</v>
      </c>
      <c r="N347" s="4" t="s">
        <v>87</v>
      </c>
      <c r="O347" s="4" t="s">
        <v>88</v>
      </c>
      <c r="P347" s="4" t="s">
        <v>89</v>
      </c>
      <c r="Q347" s="4" t="s">
        <v>90</v>
      </c>
      <c r="R347" s="4" t="s">
        <v>91</v>
      </c>
      <c r="S347" s="4" t="s">
        <v>92</v>
      </c>
      <c r="T347" s="4" t="s">
        <v>93</v>
      </c>
      <c r="U347" s="4" t="s">
        <v>94</v>
      </c>
      <c r="V347" s="4" t="s">
        <v>95</v>
      </c>
      <c r="W347" s="4" t="s">
        <v>96</v>
      </c>
      <c r="X347" s="4" t="s">
        <v>97</v>
      </c>
      <c r="Y347" s="4" t="s">
        <v>98</v>
      </c>
      <c r="Z347" s="4" t="s">
        <v>99</v>
      </c>
      <c r="AA347" s="4" t="s">
        <v>100</v>
      </c>
      <c r="AB347" s="4" t="s">
        <v>101</v>
      </c>
      <c r="AC347" s="4" t="s">
        <v>102</v>
      </c>
      <c r="AD347" s="4" t="s">
        <v>103</v>
      </c>
      <c r="AE347" s="4" t="s">
        <v>104</v>
      </c>
      <c r="AF347" s="4" t="s">
        <v>105</v>
      </c>
      <c r="AG347" s="4" t="s">
        <v>106</v>
      </c>
      <c r="AH347" s="4" t="s">
        <v>107</v>
      </c>
      <c r="AI347" s="4" t="s">
        <v>108</v>
      </c>
      <c r="AJ347" s="4" t="s">
        <v>109</v>
      </c>
      <c r="AK347" s="4" t="s">
        <v>110</v>
      </c>
      <c r="AL347" s="4" t="s">
        <v>111</v>
      </c>
      <c r="AM347" s="4" t="s">
        <v>112</v>
      </c>
      <c r="AN347" s="4" t="s">
        <v>113</v>
      </c>
      <c r="AO347" s="4" t="s">
        <v>114</v>
      </c>
      <c r="AP347" s="4" t="s">
        <v>115</v>
      </c>
      <c r="AQ347" s="4" t="s">
        <v>116</v>
      </c>
      <c r="AR347" s="4" t="s">
        <v>180</v>
      </c>
    </row>
    <row r="348" spans="1:44" x14ac:dyDescent="0.45">
      <c r="A348" s="2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17">
        <f>SUM(Table42[[#This Row],[31-Jan]:[13-Dec]])</f>
        <v>0</v>
      </c>
    </row>
    <row r="350" spans="1:44" ht="23.25" x14ac:dyDescent="0.7">
      <c r="A350" s="49" t="s">
        <v>20</v>
      </c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16"/>
    </row>
    <row r="351" spans="1:44" x14ac:dyDescent="0.45">
      <c r="A351" s="26" t="s">
        <v>176</v>
      </c>
      <c r="B351" s="1" t="s">
        <v>21</v>
      </c>
      <c r="C351" s="1" t="s">
        <v>22</v>
      </c>
      <c r="D351" s="23" t="s">
        <v>23</v>
      </c>
      <c r="E351" s="4" t="s">
        <v>81</v>
      </c>
      <c r="F351" s="4" t="s">
        <v>82</v>
      </c>
      <c r="G351" s="4" t="s">
        <v>83</v>
      </c>
      <c r="H351" s="4" t="s">
        <v>84</v>
      </c>
      <c r="I351" s="4" t="s">
        <v>85</v>
      </c>
      <c r="J351" s="4" t="s">
        <v>86</v>
      </c>
      <c r="K351" s="4" t="s">
        <v>177</v>
      </c>
      <c r="L351" s="4" t="s">
        <v>178</v>
      </c>
      <c r="M351" s="4" t="s">
        <v>179</v>
      </c>
      <c r="N351" s="4" t="s">
        <v>87</v>
      </c>
      <c r="O351" s="4" t="s">
        <v>88</v>
      </c>
      <c r="P351" s="4" t="s">
        <v>89</v>
      </c>
      <c r="Q351" s="4" t="s">
        <v>90</v>
      </c>
      <c r="R351" s="4" t="s">
        <v>91</v>
      </c>
      <c r="S351" s="4" t="s">
        <v>92</v>
      </c>
      <c r="T351" s="4" t="s">
        <v>93</v>
      </c>
      <c r="U351" s="4" t="s">
        <v>94</v>
      </c>
      <c r="V351" s="4" t="s">
        <v>95</v>
      </c>
      <c r="W351" s="4" t="s">
        <v>96</v>
      </c>
      <c r="X351" s="4" t="s">
        <v>97</v>
      </c>
      <c r="Y351" s="4" t="s">
        <v>98</v>
      </c>
      <c r="Z351" s="4" t="s">
        <v>99</v>
      </c>
      <c r="AA351" s="4" t="s">
        <v>100</v>
      </c>
      <c r="AB351" s="4" t="s">
        <v>101</v>
      </c>
      <c r="AC351" s="4" t="s">
        <v>102</v>
      </c>
      <c r="AD351" s="4" t="s">
        <v>103</v>
      </c>
      <c r="AE351" s="4" t="s">
        <v>104</v>
      </c>
      <c r="AF351" s="4" t="s">
        <v>105</v>
      </c>
      <c r="AG351" s="4" t="s">
        <v>106</v>
      </c>
      <c r="AH351" s="4" t="s">
        <v>107</v>
      </c>
      <c r="AI351" s="4" t="s">
        <v>108</v>
      </c>
      <c r="AJ351" s="4" t="s">
        <v>109</v>
      </c>
      <c r="AK351" s="4" t="s">
        <v>110</v>
      </c>
      <c r="AL351" s="4" t="s">
        <v>111</v>
      </c>
      <c r="AM351" s="4" t="s">
        <v>112</v>
      </c>
      <c r="AN351" s="4" t="s">
        <v>113</v>
      </c>
      <c r="AO351" s="4" t="s">
        <v>114</v>
      </c>
      <c r="AP351" s="4" t="s">
        <v>115</v>
      </c>
      <c r="AQ351" s="4" t="s">
        <v>116</v>
      </c>
      <c r="AR351" s="4" t="s">
        <v>180</v>
      </c>
    </row>
    <row r="352" spans="1:44" x14ac:dyDescent="0.45">
      <c r="A352" s="2">
        <v>1</v>
      </c>
      <c r="B352" s="13" t="s">
        <v>163</v>
      </c>
      <c r="C352" s="13" t="s">
        <v>154</v>
      </c>
      <c r="D352" s="12" t="s">
        <v>155</v>
      </c>
      <c r="E352" s="6"/>
      <c r="F352" s="6"/>
      <c r="G352" s="3">
        <v>15</v>
      </c>
      <c r="H352" s="3">
        <v>15</v>
      </c>
      <c r="I352" s="6"/>
      <c r="J352" s="6"/>
      <c r="K352" s="6"/>
      <c r="L352" s="6"/>
      <c r="M352" s="3"/>
      <c r="N352" s="3">
        <v>12</v>
      </c>
      <c r="O352" s="3">
        <v>12</v>
      </c>
      <c r="P352" s="3"/>
      <c r="Q352" s="3"/>
      <c r="R352" s="3">
        <v>15</v>
      </c>
      <c r="S352" s="3">
        <v>15</v>
      </c>
      <c r="T352" s="3">
        <v>15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>
        <f>SUM(Table43[[#This Row],[31-Jan]:[13-Dec]])</f>
        <v>99</v>
      </c>
    </row>
    <row r="353" spans="1:44" x14ac:dyDescent="0.45">
      <c r="A353" s="2">
        <v>2</v>
      </c>
      <c r="B353" s="22" t="s">
        <v>145</v>
      </c>
      <c r="C353" s="13" t="s">
        <v>194</v>
      </c>
      <c r="D353" s="12" t="s">
        <v>155</v>
      </c>
      <c r="E353" s="6"/>
      <c r="F353" s="6"/>
      <c r="G353" s="3"/>
      <c r="H353" s="3"/>
      <c r="I353" s="6"/>
      <c r="J353" s="6"/>
      <c r="K353" s="3">
        <v>15</v>
      </c>
      <c r="L353" s="3">
        <v>15</v>
      </c>
      <c r="M353" s="3">
        <v>15</v>
      </c>
      <c r="N353" s="3"/>
      <c r="O353" s="3"/>
      <c r="P353" s="3"/>
      <c r="Q353" s="3"/>
      <c r="R353" s="6"/>
      <c r="S353" s="6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>
        <f>SUM(Table43[[#This Row],[31-Jan]:[13-Dec]])</f>
        <v>45</v>
      </c>
    </row>
    <row r="354" spans="1:44" x14ac:dyDescent="0.45">
      <c r="A354" s="2">
        <v>3</v>
      </c>
      <c r="B354" s="22" t="s">
        <v>164</v>
      </c>
      <c r="C354" s="35" t="s">
        <v>165</v>
      </c>
      <c r="D354" s="12" t="s">
        <v>166</v>
      </c>
      <c r="E354" s="30"/>
      <c r="F354" s="3"/>
      <c r="G354" s="3">
        <v>12</v>
      </c>
      <c r="H354" s="3">
        <v>0</v>
      </c>
      <c r="I354" s="3"/>
      <c r="J354" s="3"/>
      <c r="K354" s="3">
        <v>12</v>
      </c>
      <c r="L354" s="3"/>
      <c r="M354" s="3">
        <v>12</v>
      </c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>
        <f>SUM(Table43[[#This Row],[31-Jan]:[13-Dec]])</f>
        <v>36</v>
      </c>
    </row>
    <row r="355" spans="1:44" x14ac:dyDescent="0.45">
      <c r="A355" s="2">
        <v>4</v>
      </c>
      <c r="B355" s="22" t="s">
        <v>303</v>
      </c>
      <c r="C355" s="13" t="s">
        <v>165</v>
      </c>
      <c r="D355" s="12" t="s">
        <v>166</v>
      </c>
      <c r="E355" s="3"/>
      <c r="F355" s="3"/>
      <c r="G355" s="3"/>
      <c r="H355" s="3"/>
      <c r="I355" s="3"/>
      <c r="J355" s="3"/>
      <c r="K355" s="3"/>
      <c r="L355" s="3"/>
      <c r="M355" s="3"/>
      <c r="N355" s="3">
        <v>15</v>
      </c>
      <c r="O355" s="3">
        <v>15</v>
      </c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>
        <f>SUM(Table43[[#This Row],[31-Jan]:[13-Dec]])</f>
        <v>30</v>
      </c>
    </row>
    <row r="356" spans="1:44" x14ac:dyDescent="0.45">
      <c r="A356" s="2">
        <v>5</v>
      </c>
      <c r="B356" s="13" t="s">
        <v>274</v>
      </c>
      <c r="C356" s="13" t="s">
        <v>275</v>
      </c>
      <c r="D356" s="12" t="s">
        <v>155</v>
      </c>
      <c r="E356" s="6"/>
      <c r="F356" s="6"/>
      <c r="G356" s="3"/>
      <c r="H356" s="3"/>
      <c r="I356" s="6"/>
      <c r="J356" s="6"/>
      <c r="K356" s="3"/>
      <c r="L356" s="3">
        <v>10</v>
      </c>
      <c r="M356" s="3"/>
      <c r="N356" s="3"/>
      <c r="O356" s="3"/>
      <c r="P356" s="3"/>
      <c r="Q356" s="3"/>
      <c r="R356" s="6"/>
      <c r="S356" s="6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>
        <f>SUM(Table43[[#This Row],[31-Jan]:[13-Dec]])</f>
        <v>10</v>
      </c>
    </row>
  </sheetData>
  <mergeCells count="22">
    <mergeCell ref="A1:AR1"/>
    <mergeCell ref="A257:AQ257"/>
    <mergeCell ref="A3:AQ3"/>
    <mergeCell ref="A25:AQ25"/>
    <mergeCell ref="A67:AQ67"/>
    <mergeCell ref="A81:AQ81"/>
    <mergeCell ref="A134:AQ134"/>
    <mergeCell ref="A145:AQ145"/>
    <mergeCell ref="A191:AQ191"/>
    <mergeCell ref="A195:AQ195"/>
    <mergeCell ref="A332:AQ332"/>
    <mergeCell ref="A346:AQ346"/>
    <mergeCell ref="A350:AQ350"/>
    <mergeCell ref="A200:AQ200"/>
    <mergeCell ref="A288:AQ288"/>
    <mergeCell ref="A292:AQ292"/>
    <mergeCell ref="A297:AQ297"/>
    <mergeCell ref="A301:AQ301"/>
    <mergeCell ref="A322:AQ322"/>
    <mergeCell ref="A327:AQ327"/>
    <mergeCell ref="A248:AQ248"/>
    <mergeCell ref="A252:AQ252"/>
  </mergeCells>
  <phoneticPr fontId="11" type="noConversion"/>
  <pageMargins left="0.7" right="0.7" top="0.75" bottom="0.75" header="0.3" footer="0.3"/>
  <tableParts count="2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Vargas</dc:creator>
  <cp:lastModifiedBy>Ana Vargas</cp:lastModifiedBy>
  <dcterms:created xsi:type="dcterms:W3CDTF">2026-02-05T23:19:45Z</dcterms:created>
  <dcterms:modified xsi:type="dcterms:W3CDTF">2026-06-30T16:36:33Z</dcterms:modified>
</cp:coreProperties>
</file>