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b2495eac45e7eb/Convocatorias y resultados 2026/"/>
    </mc:Choice>
  </mc:AlternateContent>
  <xr:revisionPtr revIDLastSave="1350" documentId="8_{A78A474C-C682-41E3-8CDD-64639C1D0D21}" xr6:coauthVersionLast="47" xr6:coauthVersionMax="47" xr10:uidLastSave="{DC9A0E7B-25C4-46F6-9E40-3A9D39FEB302}"/>
  <bookViews>
    <workbookView xWindow="-98" yWindow="-98" windowWidth="21795" windowHeight="13875" xr2:uid="{386746CF-5C99-4C22-B32F-18AF2AF9A683}"/>
  </bookViews>
  <sheets>
    <sheet name="Sheet1" sheetId="1" r:id="rId1"/>
    <sheet name="Resultado Ranking Adiestramient" sheetId="2" r:id="rId2"/>
  </sheets>
  <definedNames>
    <definedName name="_xlnm._FilterDatabase" localSheetId="0" hidden="1">Sheet1!$A$145:$U$153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04" i="1" l="1"/>
  <c r="U205" i="1"/>
  <c r="N58" i="1"/>
  <c r="U58" i="1" s="1"/>
  <c r="N59" i="1"/>
  <c r="U88" i="1"/>
  <c r="U63" i="1"/>
  <c r="U69" i="1"/>
  <c r="U71" i="1"/>
  <c r="N98" i="1"/>
  <c r="U98" i="1" s="1"/>
  <c r="U183" i="1"/>
  <c r="U182" i="1"/>
  <c r="L59" i="1"/>
  <c r="L28" i="1"/>
  <c r="U143" i="1"/>
  <c r="U141" i="1"/>
  <c r="H59" i="1"/>
  <c r="U60" i="1"/>
  <c r="U61" i="1"/>
  <c r="U66" i="1"/>
  <c r="U68" i="1"/>
  <c r="U65" i="1"/>
  <c r="U62" i="1"/>
  <c r="U64" i="1"/>
  <c r="U70" i="1"/>
  <c r="U72" i="1"/>
  <c r="U73" i="1"/>
  <c r="U74" i="1"/>
  <c r="U75" i="1"/>
  <c r="U76" i="1"/>
  <c r="U77" i="1"/>
  <c r="U67" i="1"/>
  <c r="U48" i="1"/>
  <c r="I51" i="1"/>
  <c r="U51" i="1" s="1"/>
  <c r="H45" i="1"/>
  <c r="U45" i="1" s="1"/>
  <c r="H29" i="1"/>
  <c r="H28" i="1"/>
  <c r="G102" i="1"/>
  <c r="U102" i="1" s="1"/>
  <c r="G83" i="1"/>
  <c r="U83" i="1" s="1"/>
  <c r="U215" i="1"/>
  <c r="G28" i="1"/>
  <c r="U129" i="1"/>
  <c r="U167" i="1"/>
  <c r="U147" i="1"/>
  <c r="U148" i="1"/>
  <c r="U149" i="1"/>
  <c r="U150" i="1"/>
  <c r="U151" i="1"/>
  <c r="U152" i="1"/>
  <c r="U153" i="1"/>
  <c r="U134" i="1"/>
  <c r="U136" i="1"/>
  <c r="U135" i="1"/>
  <c r="U113" i="1"/>
  <c r="U116" i="1"/>
  <c r="U114" i="1"/>
  <c r="U119" i="1"/>
  <c r="U118" i="1"/>
  <c r="U115" i="1"/>
  <c r="U117" i="1"/>
  <c r="U120" i="1"/>
  <c r="U121" i="1"/>
  <c r="U122" i="1"/>
  <c r="U123" i="1"/>
  <c r="U124" i="1"/>
  <c r="U125" i="1"/>
  <c r="U93" i="1"/>
  <c r="U94" i="1"/>
  <c r="U95" i="1"/>
  <c r="U99" i="1"/>
  <c r="U96" i="1"/>
  <c r="U104" i="1"/>
  <c r="U105" i="1"/>
  <c r="U97" i="1"/>
  <c r="U103" i="1"/>
  <c r="U101" i="1"/>
  <c r="U100" i="1"/>
  <c r="U106" i="1"/>
  <c r="U107" i="1"/>
  <c r="U108" i="1"/>
  <c r="U193" i="1"/>
  <c r="U158" i="1"/>
  <c r="U159" i="1"/>
  <c r="U157" i="1"/>
  <c r="U160" i="1"/>
  <c r="U161" i="1"/>
  <c r="U162" i="1"/>
  <c r="U163" i="1"/>
  <c r="U177" i="1"/>
  <c r="U181" i="1"/>
  <c r="U184" i="1"/>
  <c r="U188" i="1"/>
  <c r="U198" i="1"/>
  <c r="U199" i="1"/>
  <c r="U200" i="1"/>
  <c r="U209" i="1"/>
  <c r="U210" i="1"/>
  <c r="U211" i="1"/>
  <c r="U140" i="1"/>
  <c r="U142" i="1"/>
  <c r="U43" i="1"/>
  <c r="U49" i="1"/>
  <c r="U50" i="1"/>
  <c r="U53" i="1"/>
  <c r="U47" i="1"/>
  <c r="U54" i="1"/>
  <c r="U20" i="1"/>
  <c r="U24" i="1"/>
  <c r="U84" i="1"/>
  <c r="U81" i="1"/>
  <c r="U82" i="1"/>
  <c r="U34" i="1"/>
  <c r="U30" i="1"/>
  <c r="U42" i="1"/>
  <c r="U44" i="1"/>
  <c r="U41" i="1"/>
  <c r="U52" i="1"/>
  <c r="U46" i="1"/>
  <c r="U32" i="1"/>
  <c r="U31" i="1"/>
  <c r="U35" i="1"/>
  <c r="U18" i="1"/>
  <c r="U16" i="1"/>
  <c r="U19" i="1"/>
  <c r="U17" i="1"/>
  <c r="U22" i="1"/>
  <c r="U89" i="1"/>
  <c r="U86" i="1"/>
  <c r="U13" i="1"/>
  <c r="U12" i="1"/>
  <c r="U172" i="1"/>
  <c r="U14" i="1"/>
  <c r="U11" i="1"/>
  <c r="U21" i="1"/>
  <c r="U23" i="1"/>
  <c r="U85" i="1"/>
  <c r="U173" i="1"/>
  <c r="U15" i="1"/>
  <c r="U171" i="1"/>
  <c r="U87" i="1"/>
  <c r="U33" i="1"/>
  <c r="U29" i="1"/>
  <c r="U10" i="1"/>
  <c r="U28" i="1" l="1"/>
  <c r="U59" i="1"/>
</calcChain>
</file>

<file path=xl/sharedStrings.xml><?xml version="1.0" encoding="utf-8"?>
<sst xmlns="http://schemas.openxmlformats.org/spreadsheetml/2006/main" count="882" uniqueCount="247">
  <si>
    <t>Introductorio Menores</t>
  </si>
  <si>
    <t>Introductorio Mayores</t>
  </si>
  <si>
    <t>Primer Nivel</t>
  </si>
  <si>
    <t>Primer Nivel Profesional</t>
  </si>
  <si>
    <t>Segundo Nivel</t>
  </si>
  <si>
    <t>Segundo Nivel Profesional</t>
  </si>
  <si>
    <t>Tercer Nivel</t>
  </si>
  <si>
    <t>Tercer Nivel Profesional</t>
  </si>
  <si>
    <t>AHO</t>
  </si>
  <si>
    <t>Training Level Profesional</t>
  </si>
  <si>
    <t>AHCES</t>
  </si>
  <si>
    <t>Test A/1/Preliminar</t>
  </si>
  <si>
    <t>Test B/2/Team</t>
  </si>
  <si>
    <t>Test C/3/Individual</t>
  </si>
  <si>
    <t>Total</t>
  </si>
  <si>
    <t>Lugar</t>
  </si>
  <si>
    <t>Jinete</t>
  </si>
  <si>
    <t>Caballo</t>
  </si>
  <si>
    <t>Asociacion</t>
  </si>
  <si>
    <t>Paulina Fernandez</t>
  </si>
  <si>
    <t>Brunello</t>
  </si>
  <si>
    <t>Valentina Xirinachs</t>
  </si>
  <si>
    <t>Sabrina Schatti</t>
  </si>
  <si>
    <t>Kenzo Woods</t>
  </si>
  <si>
    <t>Maxima VI</t>
  </si>
  <si>
    <t>Alexandra Kuhn</t>
  </si>
  <si>
    <t>Cayetana LB</t>
  </si>
  <si>
    <t>Glen Andre Chaves</t>
  </si>
  <si>
    <t>5 YR Old  Horse</t>
  </si>
  <si>
    <t>Andres Barahona</t>
  </si>
  <si>
    <t>SMALL TOUR</t>
  </si>
  <si>
    <t>4 YR Old  Horse</t>
  </si>
  <si>
    <t>Marion Heidenreich Marin</t>
  </si>
  <si>
    <t>Primer Nivel Paradressage</t>
  </si>
  <si>
    <t>Mauricio Masis</t>
  </si>
  <si>
    <t>Arlequin</t>
  </si>
  <si>
    <t>ASODHEA</t>
  </si>
  <si>
    <t>Sara Castro Viquez</t>
  </si>
  <si>
    <t>AG</t>
  </si>
  <si>
    <t>Antonella Scorza</t>
  </si>
  <si>
    <t>Feliciano</t>
  </si>
  <si>
    <t>Holandesa RC</t>
  </si>
  <si>
    <t>Málaga JLB</t>
  </si>
  <si>
    <t>India RC</t>
  </si>
  <si>
    <t xml:space="preserve">Ms Maya </t>
  </si>
  <si>
    <t>Daniel Eduardo Mora Soto</t>
  </si>
  <si>
    <t>JL Compadre</t>
  </si>
  <si>
    <t>SMALL TOUR PROFESIONAL</t>
  </si>
  <si>
    <t>Maria Celeste Vargas</t>
  </si>
  <si>
    <t>Aduanero AG</t>
  </si>
  <si>
    <t>Catalina Aguilar</t>
  </si>
  <si>
    <t>Duna Petunia</t>
  </si>
  <si>
    <t>Alexa Reyes</t>
  </si>
  <si>
    <t>Rosa Negra SP</t>
  </si>
  <si>
    <t>Glen André Chaves</t>
  </si>
  <si>
    <t>Gaudí</t>
  </si>
  <si>
    <t xml:space="preserve">Ironie </t>
  </si>
  <si>
    <t xml:space="preserve">Cuarto Nivel </t>
  </si>
  <si>
    <t>Angelica Vasquez Mejia</t>
  </si>
  <si>
    <t>Dichoso</t>
  </si>
  <si>
    <t>Olger Gomez</t>
  </si>
  <si>
    <t>Happy Times</t>
  </si>
  <si>
    <t>ANDEDE</t>
  </si>
  <si>
    <t>Cuarto Nivel  Profesional</t>
  </si>
  <si>
    <t>Juniors</t>
  </si>
  <si>
    <t>Nutella SP</t>
  </si>
  <si>
    <t>Gabriela Rossi</t>
  </si>
  <si>
    <t>Maximus</t>
  </si>
  <si>
    <t>Frido</t>
  </si>
  <si>
    <t>Santiago Herrera</t>
  </si>
  <si>
    <t>Glee</t>
  </si>
  <si>
    <t>Adriana Madrigal</t>
  </si>
  <si>
    <t>Dardo</t>
  </si>
  <si>
    <t>Republicano</t>
  </si>
  <si>
    <t>Valiente de Currie</t>
  </si>
  <si>
    <t>Isabella Moncada</t>
  </si>
  <si>
    <t>BeauGosse</t>
  </si>
  <si>
    <t>Valentina Hernandez</t>
  </si>
  <si>
    <t>Pulgarcita</t>
  </si>
  <si>
    <t>Paloma Herrera</t>
  </si>
  <si>
    <t>Leonora Oviedo</t>
  </si>
  <si>
    <t>Natalia Villalta</t>
  </si>
  <si>
    <t>Reina Q</t>
  </si>
  <si>
    <t>Big Tour</t>
  </si>
  <si>
    <t>Zar AG</t>
  </si>
  <si>
    <t>Bucanero</t>
  </si>
  <si>
    <t>Children</t>
  </si>
  <si>
    <t>Orion Jocha</t>
  </si>
  <si>
    <t>Training Level Menores</t>
  </si>
  <si>
    <t>Primer Nivel Amateur</t>
  </si>
  <si>
    <t>Training Level Mayores</t>
  </si>
  <si>
    <t>Tercer Nivel Amateur</t>
  </si>
  <si>
    <t>Small Tour Profesiona</t>
  </si>
  <si>
    <t>Grand Prix</t>
  </si>
  <si>
    <t>RANKING DE ADIESTRAMIENTO 2026</t>
  </si>
  <si>
    <t>Eva Hernández</t>
  </si>
  <si>
    <t>Carlota</t>
  </si>
  <si>
    <t>Luciana Chaves</t>
  </si>
  <si>
    <t>Barbelo Real</t>
  </si>
  <si>
    <t>Ivanna Mendoza</t>
  </si>
  <si>
    <t>Lucía Espinoza</t>
  </si>
  <si>
    <t>Esmeralda</t>
  </si>
  <si>
    <t>Francinia Porras</t>
  </si>
  <si>
    <t>HI Única</t>
  </si>
  <si>
    <t>Camila Merizalde</t>
  </si>
  <si>
    <t>Paulina Fernández</t>
  </si>
  <si>
    <t>Aduanero</t>
  </si>
  <si>
    <t>Valentina Miranda</t>
  </si>
  <si>
    <t>Mandri</t>
  </si>
  <si>
    <t>Valentina Hernández</t>
  </si>
  <si>
    <t>Paulina Graf Quesada</t>
  </si>
  <si>
    <t>Emma Saborío</t>
  </si>
  <si>
    <t>Luciana López</t>
  </si>
  <si>
    <t>Rosa Negra</t>
  </si>
  <si>
    <t>Feliciano RC</t>
  </si>
  <si>
    <t>Malaga JLB</t>
  </si>
  <si>
    <t>Olger Gómez</t>
  </si>
  <si>
    <t>Gaudi</t>
  </si>
  <si>
    <t>21-Feb</t>
  </si>
  <si>
    <t>22-Feb</t>
  </si>
  <si>
    <t>14-Mar</t>
  </si>
  <si>
    <t>15-Mar</t>
  </si>
  <si>
    <t>25-Apr</t>
  </si>
  <si>
    <t>26-Apr</t>
  </si>
  <si>
    <t>16-May</t>
  </si>
  <si>
    <t>17-May</t>
  </si>
  <si>
    <t>13-Jun</t>
  </si>
  <si>
    <t>14-Jun</t>
  </si>
  <si>
    <t>08-Aug</t>
  </si>
  <si>
    <t>09-Aug</t>
  </si>
  <si>
    <t>14-Nov</t>
  </si>
  <si>
    <t>15-Nov</t>
  </si>
  <si>
    <t>28-Nov</t>
  </si>
  <si>
    <t>29-Nov</t>
  </si>
  <si>
    <t>19-Nov</t>
  </si>
  <si>
    <t>TOTAL</t>
  </si>
  <si>
    <t>TRAINING LEVEL MENORES</t>
  </si>
  <si>
    <t>Training Level MAYORES</t>
  </si>
  <si>
    <t>Emma Sanchez</t>
  </si>
  <si>
    <t>Emiliano Macis</t>
  </si>
  <si>
    <t>Arcangel SP</t>
  </si>
  <si>
    <t>Ricardo Sanchez</t>
  </si>
  <si>
    <t>Column1</t>
  </si>
  <si>
    <t>Sophia Weiner</t>
  </si>
  <si>
    <t>Edeam GSM</t>
  </si>
  <si>
    <t>Marion Heidenreich</t>
  </si>
  <si>
    <t>Ironie</t>
  </si>
  <si>
    <t>Gloriana Herrera</t>
  </si>
  <si>
    <t>Monique</t>
  </si>
  <si>
    <t>PONY RIDERS</t>
  </si>
  <si>
    <t>Alexandra Weiner</t>
  </si>
  <si>
    <t>Webster</t>
  </si>
  <si>
    <t>Eva Ferraro</t>
  </si>
  <si>
    <t>Huracan</t>
  </si>
  <si>
    <t>Sergio Quesada</t>
  </si>
  <si>
    <t>Bolero CBII</t>
  </si>
  <si>
    <t>La Finca</t>
  </si>
  <si>
    <t>Daniel Mora</t>
  </si>
  <si>
    <t>Britanicos NS</t>
  </si>
  <si>
    <t>Prestigio</t>
  </si>
  <si>
    <t>hizo test 1 y 2 el 14/3</t>
  </si>
  <si>
    <t>Camila Moreno</t>
  </si>
  <si>
    <t>Princesa</t>
  </si>
  <si>
    <t>Kenso Woods</t>
  </si>
  <si>
    <t>Calesero LVII</t>
  </si>
  <si>
    <t>Helena Constantinou</t>
  </si>
  <si>
    <t>AG Desplante</t>
  </si>
  <si>
    <t>Ingread Fournier</t>
  </si>
  <si>
    <t>Cristina Leiva</t>
  </si>
  <si>
    <t>Quintus</t>
  </si>
  <si>
    <t>Ana Elena Soto</t>
  </si>
  <si>
    <t>Ana Milena Mora</t>
  </si>
  <si>
    <t>Faraon SP</t>
  </si>
  <si>
    <t>Hizo test 1 y 2 el 14/03</t>
  </si>
  <si>
    <t>JL Compradre</t>
  </si>
  <si>
    <t>Unica</t>
  </si>
  <si>
    <t>Alejandro Araya</t>
  </si>
  <si>
    <t>Baru</t>
  </si>
  <si>
    <t>Estimado XL</t>
  </si>
  <si>
    <t>Islero Cen</t>
  </si>
  <si>
    <t>Eleonora Monge</t>
  </si>
  <si>
    <t>Jaira Cen</t>
  </si>
  <si>
    <t>Antonia Pierloni</t>
  </si>
  <si>
    <t>Peanut</t>
  </si>
  <si>
    <t>Hizo test 1 y 2 15/03</t>
  </si>
  <si>
    <t>Iniesta</t>
  </si>
  <si>
    <t>Pamela Sanchez</t>
  </si>
  <si>
    <t>Santiago Orozco</t>
  </si>
  <si>
    <t>Thiago Rios</t>
  </si>
  <si>
    <t>Piconera LB</t>
  </si>
  <si>
    <t>Lucia Laverde</t>
  </si>
  <si>
    <t>Artemisa</t>
  </si>
  <si>
    <t>25/04 hizo test 1 y 2</t>
  </si>
  <si>
    <t>Sara Castro</t>
  </si>
  <si>
    <t>Americano Salvatella</t>
  </si>
  <si>
    <t>Ingenioso</t>
  </si>
  <si>
    <t>Luciana Benavides</t>
  </si>
  <si>
    <t>Maria Melva Castro</t>
  </si>
  <si>
    <t>Asia</t>
  </si>
  <si>
    <t>Aquiles</t>
  </si>
  <si>
    <t>Angelica Vasquez</t>
  </si>
  <si>
    <t>Monique Ayala</t>
  </si>
  <si>
    <t>Felino OCH</t>
  </si>
  <si>
    <t>Beau Gosse</t>
  </si>
  <si>
    <t>Efrain Jimenez</t>
  </si>
  <si>
    <t>Maria</t>
  </si>
  <si>
    <t>MS Maya</t>
  </si>
  <si>
    <t>Capri</t>
  </si>
  <si>
    <t>Ever</t>
  </si>
  <si>
    <t>Willow Jordan</t>
  </si>
  <si>
    <t>Daniela Jimenez</t>
  </si>
  <si>
    <t>AG Huesped</t>
  </si>
  <si>
    <t>14/3 y 15/3  hizo test 1 y 2 17 de mayo hizo test B y C</t>
  </si>
  <si>
    <t>Maria Celeste Zamora</t>
  </si>
  <si>
    <t>Gitano de Picado</t>
  </si>
  <si>
    <t>Matias Morera</t>
  </si>
  <si>
    <t>Helena Lain</t>
  </si>
  <si>
    <t>Maxima</t>
  </si>
  <si>
    <t>Francela Orozco</t>
  </si>
  <si>
    <t>Luna</t>
  </si>
  <si>
    <t>Mariana Castro</t>
  </si>
  <si>
    <t>Victoria Cubero</t>
  </si>
  <si>
    <t>Melina Rodriguez</t>
  </si>
  <si>
    <t>Atrevido</t>
  </si>
  <si>
    <t>AEP</t>
  </si>
  <si>
    <t>Andrea Somarriba</t>
  </si>
  <si>
    <t>Escudo Bellota</t>
  </si>
  <si>
    <t>Señorita</t>
  </si>
  <si>
    <t>Europeo</t>
  </si>
  <si>
    <t>Pedro Moncada</t>
  </si>
  <si>
    <t>AF Sierra</t>
  </si>
  <si>
    <t>Natalia Zeledon</t>
  </si>
  <si>
    <t>Andrea Raffensperger</t>
  </si>
  <si>
    <t>Piropo</t>
  </si>
  <si>
    <t>Tribeca</t>
  </si>
  <si>
    <t>Victorian</t>
  </si>
  <si>
    <t>Karin Zeuner</t>
  </si>
  <si>
    <t>AF Ibiza</t>
  </si>
  <si>
    <t>AF Uruguay</t>
  </si>
  <si>
    <t>Efrain Jimenz</t>
  </si>
  <si>
    <t>Hechicero JM</t>
  </si>
  <si>
    <t>Arlequin VII</t>
  </si>
  <si>
    <t>Hizo test 2 y 3 14/06</t>
  </si>
  <si>
    <t>Edwin Vasquez</t>
  </si>
  <si>
    <t>Limeñno</t>
  </si>
  <si>
    <t>YOS-Oy</t>
  </si>
  <si>
    <t>Hizo test 1 y 2 el 15 de marzo 17 mayo hizo test 1 y 2,14/6 test 1 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</si>
</sst>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1"/>
      <color rgb="FF0070C0"/>
      <name val="Amasis MT Pro"/>
      <family val="1"/>
    </font>
    <font>
      <b/>
      <sz val="11"/>
      <color rgb="FFFF0000"/>
      <name val="Amasis MT Pro"/>
      <family val="1"/>
    </font>
    <font>
      <b/>
      <sz val="11"/>
      <color rgb="FF00B050"/>
      <name val="Amasis MT Pro"/>
      <family val="1"/>
    </font>
    <font>
      <sz val="11"/>
      <name val="Amasis MT Pro"/>
      <family val="1"/>
    </font>
    <font>
      <sz val="11"/>
      <color rgb="FF000000"/>
      <name val="Amasis MT Pro"/>
      <family val="1"/>
    </font>
    <font>
      <b/>
      <sz val="11"/>
      <color theme="1"/>
      <name val="Amasis MT Pro"/>
      <family val="1"/>
    </font>
    <font>
      <sz val="11"/>
      <color rgb="FFFF0000"/>
      <name val="Amasis MT Pro"/>
      <family val="1"/>
    </font>
    <font>
      <sz val="18"/>
      <color theme="1"/>
      <name val="Amasis MT Pro"/>
      <family val="1"/>
    </font>
    <font>
      <b/>
      <sz val="11"/>
      <color theme="8" tint="0.39997558519241921"/>
      <name val="Amasis MT Pro"/>
      <family val="1"/>
    </font>
    <font>
      <b/>
      <sz val="11"/>
      <color rgb="FF7030A0"/>
      <name val="Amasis MT Pro"/>
      <family val="1"/>
    </font>
    <font>
      <sz val="11"/>
      <color rgb="FF00B050"/>
      <name val="Amasis MT Pro"/>
      <family val="1"/>
    </font>
    <font>
      <u/>
      <sz val="18"/>
      <color theme="1"/>
      <name val="Amasis MT Pro"/>
      <family val="1"/>
    </font>
    <font>
      <sz val="10"/>
      <color rgb="FF434343"/>
      <name val="Roboto"/>
    </font>
    <font>
      <b/>
      <sz val="11"/>
      <color rgb="FF0070C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8F9FA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164" fontId="4" fillId="0" borderId="1" xfId="0" applyNumberFormat="1" applyFont="1" applyBorder="1"/>
    <xf numFmtId="164" fontId="5" fillId="0" borderId="1" xfId="0" applyNumberFormat="1" applyFont="1" applyBorder="1"/>
    <xf numFmtId="164" fontId="3" fillId="0" borderId="1" xfId="0" applyNumberFormat="1" applyFont="1" applyBorder="1"/>
    <xf numFmtId="164" fontId="2" fillId="0" borderId="1" xfId="0" applyNumberFormat="1" applyFont="1" applyBorder="1"/>
    <xf numFmtId="164" fontId="4" fillId="0" borderId="1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shrinkToFit="1"/>
    </xf>
    <xf numFmtId="164" fontId="4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" fontId="7" fillId="0" borderId="1" xfId="0" applyNumberFormat="1" applyFont="1" applyBorder="1" applyAlignment="1">
      <alignment horizontal="center" vertical="top" shrinkToFit="1"/>
    </xf>
    <xf numFmtId="2" fontId="2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Alignment="1">
      <alignment horizontal="center" wrapText="1"/>
    </xf>
    <xf numFmtId="164" fontId="5" fillId="0" borderId="1" xfId="0" applyNumberFormat="1" applyFont="1" applyBorder="1" applyAlignment="1">
      <alignment horizontal="center" vertical="top" shrinkToFit="1"/>
    </xf>
    <xf numFmtId="164" fontId="2" fillId="0" borderId="3" xfId="0" applyNumberFormat="1" applyFont="1" applyBorder="1"/>
    <xf numFmtId="1" fontId="7" fillId="0" borderId="0" xfId="0" applyNumberFormat="1" applyFont="1" applyAlignment="1">
      <alignment horizontal="center" vertical="top" shrinkToFit="1"/>
    </xf>
    <xf numFmtId="164" fontId="8" fillId="0" borderId="1" xfId="0" applyNumberFormat="1" applyFont="1" applyBorder="1"/>
    <xf numFmtId="0" fontId="3" fillId="0" borderId="1" xfId="0" applyFont="1" applyBorder="1"/>
    <xf numFmtId="0" fontId="3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4" fontId="3" fillId="0" borderId="4" xfId="0" applyNumberFormat="1" applyFont="1" applyBorder="1"/>
    <xf numFmtId="0" fontId="4" fillId="2" borderId="1" xfId="0" applyFont="1" applyFill="1" applyBorder="1" applyAlignment="1">
      <alignment vertical="center"/>
    </xf>
    <xf numFmtId="164" fontId="9" fillId="0" borderId="0" xfId="0" applyNumberFormat="1" applyFont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10" fillId="0" borderId="0" xfId="0" applyFont="1"/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  <xf numFmtId="1" fontId="7" fillId="0" borderId="7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64" fontId="3" fillId="0" borderId="7" xfId="0" applyNumberFormat="1" applyFont="1" applyBorder="1"/>
    <xf numFmtId="164" fontId="4" fillId="0" borderId="7" xfId="0" applyNumberFormat="1" applyFont="1" applyBorder="1"/>
    <xf numFmtId="164" fontId="7" fillId="0" borderId="0" xfId="0" applyNumberFormat="1" applyFont="1" applyAlignment="1">
      <alignment horizontal="left" vertical="top" indent="1" shrinkToFit="1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" fontId="7" fillId="0" borderId="6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2" fillId="0" borderId="8" xfId="0" applyFont="1" applyBorder="1"/>
    <xf numFmtId="164" fontId="3" fillId="0" borderId="6" xfId="0" applyNumberFormat="1" applyFont="1" applyBorder="1"/>
    <xf numFmtId="165" fontId="3" fillId="0" borderId="8" xfId="0" applyNumberFormat="1" applyFont="1" applyBorder="1"/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164" fontId="2" fillId="0" borderId="4" xfId="0" applyNumberFormat="1" applyFont="1" applyBorder="1"/>
    <xf numFmtId="0" fontId="0" fillId="0" borderId="1" xfId="0" applyBorder="1"/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13" fillId="0" borderId="1" xfId="0" applyFont="1" applyBorder="1"/>
    <xf numFmtId="164" fontId="3" fillId="0" borderId="5" xfId="0" applyNumberFormat="1" applyFont="1" applyBorder="1"/>
    <xf numFmtId="164" fontId="12" fillId="0" borderId="1" xfId="0" applyNumberFormat="1" applyFont="1" applyBorder="1"/>
    <xf numFmtId="164" fontId="5" fillId="0" borderId="4" xfId="0" applyNumberFormat="1" applyFont="1" applyBorder="1"/>
    <xf numFmtId="0" fontId="15" fillId="0" borderId="1" xfId="0" applyFont="1" applyBorder="1" applyAlignment="1">
      <alignment vertical="center" wrapText="1"/>
    </xf>
    <xf numFmtId="164" fontId="16" fillId="0" borderId="1" xfId="0" applyNumberFormat="1" applyFont="1" applyBorder="1"/>
    <xf numFmtId="0" fontId="17" fillId="0" borderId="1" xfId="0" applyFont="1" applyBorder="1"/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 vertical="top" shrinkToFit="1"/>
    </xf>
    <xf numFmtId="164" fontId="5" fillId="0" borderId="7" xfId="0" applyNumberFormat="1" applyFont="1" applyBorder="1"/>
    <xf numFmtId="164" fontId="2" fillId="0" borderId="9" xfId="0" applyNumberFormat="1" applyFont="1" applyBorder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164" fontId="8" fillId="0" borderId="7" xfId="0" applyNumberFormat="1" applyFont="1" applyBorder="1"/>
    <xf numFmtId="0" fontId="2" fillId="3" borderId="7" xfId="0" applyFont="1" applyFill="1" applyBorder="1" applyAlignment="1">
      <alignment vertical="center"/>
    </xf>
    <xf numFmtId="164" fontId="5" fillId="0" borderId="9" xfId="0" applyNumberFormat="1" applyFont="1" applyBorder="1"/>
    <xf numFmtId="0" fontId="8" fillId="3" borderId="7" xfId="0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" fontId="2" fillId="4" borderId="0" xfId="0" applyNumberFormat="1" applyFont="1" applyFill="1"/>
    <xf numFmtId="0" fontId="3" fillId="0" borderId="7" xfId="0" applyFont="1" applyBorder="1"/>
    <xf numFmtId="164" fontId="4" fillId="0" borderId="7" xfId="0" applyNumberFormat="1" applyFont="1" applyBorder="1" applyAlignment="1">
      <alignment horizontal="center" vertical="top" shrinkToFit="1"/>
    </xf>
    <xf numFmtId="164" fontId="5" fillId="0" borderId="7" xfId="0" applyNumberFormat="1" applyFont="1" applyBorder="1" applyAlignment="1">
      <alignment horizontal="center" vertical="top" shrinkToFit="1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12" fillId="0" borderId="7" xfId="0" applyNumberFormat="1" applyFont="1" applyBorder="1"/>
    <xf numFmtId="16" fontId="2" fillId="4" borderId="2" xfId="0" applyNumberFormat="1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164" fontId="3" fillId="8" borderId="1" xfId="0" applyNumberFormat="1" applyFont="1" applyFill="1" applyBorder="1"/>
    <xf numFmtId="0" fontId="8" fillId="7" borderId="1" xfId="0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164" fontId="3" fillId="8" borderId="4" xfId="0" applyNumberFormat="1" applyFont="1" applyFill="1" applyBorder="1"/>
    <xf numFmtId="0" fontId="3" fillId="7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1" fontId="7" fillId="8" borderId="1" xfId="0" applyNumberFormat="1" applyFont="1" applyFill="1" applyBorder="1" applyAlignment="1">
      <alignment horizontal="center" vertical="top" shrinkToFit="1"/>
    </xf>
    <xf numFmtId="0" fontId="2" fillId="6" borderId="7" xfId="0" applyFont="1" applyFill="1" applyBorder="1" applyAlignment="1">
      <alignment vertical="center"/>
    </xf>
    <xf numFmtId="164" fontId="5" fillId="0" borderId="10" xfId="0" applyNumberFormat="1" applyFont="1" applyBorder="1"/>
    <xf numFmtId="16" fontId="2" fillId="0" borderId="0" xfId="0" applyNumberFormat="1" applyFont="1"/>
    <xf numFmtId="16" fontId="0" fillId="0" borderId="0" xfId="0" applyNumberFormat="1"/>
    <xf numFmtId="0" fontId="12" fillId="0" borderId="1" xfId="0" applyFont="1" applyBorder="1" applyAlignment="1">
      <alignment vertical="center"/>
    </xf>
    <xf numFmtId="164" fontId="12" fillId="0" borderId="1" xfId="0" applyNumberFormat="1" applyFont="1" applyBorder="1" applyAlignment="1">
      <alignment horizontal="center" vertical="top" shrinkToFit="1"/>
    </xf>
    <xf numFmtId="0" fontId="4" fillId="0" borderId="7" xfId="0" applyFont="1" applyBorder="1"/>
    <xf numFmtId="164" fontId="4" fillId="0" borderId="10" xfId="0" applyNumberFormat="1" applyFont="1" applyBorder="1"/>
    <xf numFmtId="164" fontId="3" fillId="8" borderId="0" xfId="0" applyNumberFormat="1" applyFont="1" applyFill="1"/>
    <xf numFmtId="164" fontId="9" fillId="0" borderId="1" xfId="0" applyNumberFormat="1" applyFont="1" applyBorder="1"/>
    <xf numFmtId="164" fontId="0" fillId="0" borderId="7" xfId="0" applyNumberFormat="1" applyBorder="1"/>
    <xf numFmtId="0" fontId="14" fillId="5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164" fontId="4" fillId="0" borderId="4" xfId="0" applyNumberFormat="1" applyFont="1" applyBorder="1"/>
    <xf numFmtId="0" fontId="2" fillId="0" borderId="1" xfId="0" applyFont="1" applyFill="1" applyBorder="1" applyAlignment="1">
      <alignment vertical="center"/>
    </xf>
    <xf numFmtId="164" fontId="3" fillId="0" borderId="4" xfId="0" applyNumberFormat="1" applyFont="1" applyFill="1" applyBorder="1"/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4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8F9FA"/>
          <bgColor rgb="FFF8F9F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fill>
        <patternFill patternType="solid">
          <fgColor rgb="FFF8F9FA"/>
          <bgColor rgb="FFF8F9F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8F9FA"/>
          <bgColor rgb="FFF8F9F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8F9FA"/>
          <bgColor rgb="FFF8F9F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8F9FA"/>
          <bgColor rgb="FFF8F9F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fill>
        <patternFill patternType="solid">
          <fgColor rgb="FFFFFFFF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masis MT Pro"/>
        <family val="1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21" formatCode="dd\-mmm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masis MT Pro"/>
        <family val="1"/>
        <scheme val="none"/>
      </font>
      <numFmt numFmtId="164" formatCode="0.000"/>
      <alignment horizontal="center" vertical="top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masis MT Pro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masis MT Pro"/>
        <family val="1"/>
        <scheme val="none"/>
      </font>
    </dxf>
    <dxf>
      <numFmt numFmtId="21" formatCode="dd\-mmm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41EBA0-4911-4611-8AB2-740DC827842E}" name="Table1" displayName="Table1" ref="A9:U24" totalsRowShown="0" headerRowDxfId="438" dataDxfId="437" tableBorderDxfId="436">
  <autoFilter ref="A9:U24" xr:uid="{AE41EBA0-4911-4611-8AB2-740DC827842E}"/>
  <sortState xmlns:xlrd2="http://schemas.microsoft.com/office/spreadsheetml/2017/richdata2" ref="A10:U24">
    <sortCondition descending="1" ref="U10:U24"/>
  </sortState>
  <tableColumns count="21">
    <tableColumn id="1" xr3:uid="{AE5273E9-C3C5-4D73-AAFD-1F1DEC1CB63E}" name="Lugar" dataDxfId="435"/>
    <tableColumn id="2" xr3:uid="{5EA3EB1A-CA62-4A5A-8C9C-76A8B6EF051A}" name="Jinete" dataDxfId="434"/>
    <tableColumn id="3" xr3:uid="{44507E33-31ED-420F-8D18-A8C92458AA0E}" name="Caballo" dataDxfId="433"/>
    <tableColumn id="4" xr3:uid="{348DC57D-4ADC-41A3-A3A9-F4F9DCAC5C28}" name="Asociacion" dataDxfId="432"/>
    <tableColumn id="5" xr3:uid="{EAAFC6C6-EC50-4146-9AA1-87607D1D442D}" name="21-Feb" dataDxfId="431"/>
    <tableColumn id="6" xr3:uid="{22751BC9-488C-4D8C-9052-57F8C052EDFE}" name="22-Feb" dataDxfId="430"/>
    <tableColumn id="7" xr3:uid="{426D0C03-2EF7-49C7-950D-E0CC7C84511C}" name="14-Mar" dataDxfId="429"/>
    <tableColumn id="8" xr3:uid="{E80B2D39-8B03-4C91-A423-AFC7ACFE5158}" name="15-Mar" dataDxfId="428"/>
    <tableColumn id="9" xr3:uid="{CB51ADD7-69F4-4A94-9FB0-684714E8702B}" name="25-Apr" dataDxfId="427"/>
    <tableColumn id="10" xr3:uid="{21F384F0-C7F6-4571-A195-D5DEBD87D086}" name="26-Apr" dataDxfId="426"/>
    <tableColumn id="11" xr3:uid="{4E8FE627-3BFF-4C4C-ACB6-281813280482}" name="16-May" dataDxfId="425"/>
    <tableColumn id="12" xr3:uid="{6CD0CB84-937B-4CD8-96A4-674A849AD4BD}" name="17-May" dataDxfId="424"/>
    <tableColumn id="13" xr3:uid="{8A026AE6-DB9C-4FD4-AC84-B5AE84B9271E}" name="13-Jun" dataDxfId="423"/>
    <tableColumn id="14" xr3:uid="{A474ADAF-1368-46FE-9376-670252F8643C}" name="14-Jun" dataDxfId="422"/>
    <tableColumn id="15" xr3:uid="{C6DC797F-D79D-49EF-A661-D6F101391A66}" name="08-Aug" dataDxfId="421"/>
    <tableColumn id="16" xr3:uid="{CB646B50-4D40-4BF3-B273-FC7347E239A2}" name="09-Aug" dataDxfId="420"/>
    <tableColumn id="17" xr3:uid="{CC1E440A-A1AC-4962-8DA7-134801DB55C1}" name="14-Nov" dataDxfId="419"/>
    <tableColumn id="18" xr3:uid="{E2A8286E-C05A-434A-A773-D8257E3A5AAF}" name="15-Nov" dataDxfId="418"/>
    <tableColumn id="19" xr3:uid="{B5E6A3D2-36D5-49F7-98A4-D2593353C4C2}" name="28-Nov" dataDxfId="417"/>
    <tableColumn id="20" xr3:uid="{0D4535EC-36B6-49FE-A35E-7183DA3B5933}" name="29-Nov" dataDxfId="416"/>
    <tableColumn id="21" xr3:uid="{D2A72C95-74B8-4D1A-BD7A-123EDD622689}" name="Total" dataDxfId="415">
      <calculatedColumnFormula>SUM(E10:T10)</calculatedColumnFormula>
    </tableColumn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6ACDEB7-894B-474F-A11B-B46C0B64F183}" name="Table10" displayName="Table10" ref="A139:U143" totalsRowShown="0" headerRowDxfId="239" tableBorderDxfId="238">
  <autoFilter ref="A139:U143" xr:uid="{B6ACDEB7-894B-474F-A11B-B46C0B64F183}"/>
  <sortState xmlns:xlrd2="http://schemas.microsoft.com/office/spreadsheetml/2017/richdata2" ref="A140:U143">
    <sortCondition descending="1" ref="U140:U143"/>
  </sortState>
  <tableColumns count="21">
    <tableColumn id="1" xr3:uid="{13740BCE-3D5F-4022-896B-455E7EFE84BF}" name="Lugar" dataDxfId="237"/>
    <tableColumn id="2" xr3:uid="{7925FDF2-9571-4551-8583-22C8DA1AE47E}" name="Jinete" dataDxfId="236"/>
    <tableColumn id="3" xr3:uid="{4BEA890A-DC18-4827-AA4D-6AE5E7591963}" name="Caballo" dataDxfId="235"/>
    <tableColumn id="4" xr3:uid="{E8BD0480-0B07-40F2-B734-D77623873942}" name="Asociacion" dataDxfId="234"/>
    <tableColumn id="5" xr3:uid="{6C418670-E523-4151-B50D-5A3354757315}" name="21-Feb" dataDxfId="233"/>
    <tableColumn id="6" xr3:uid="{E2DFD016-FA31-4948-81AF-3591AE4C1CEC}" name="22-Feb" dataDxfId="232"/>
    <tableColumn id="7" xr3:uid="{FB4A7C2F-113D-454D-A3D6-613576C55C2C}" name="14-Mar" dataDxfId="231"/>
    <tableColumn id="8" xr3:uid="{C93D2BD2-4E7F-472B-92FC-6DF22775D02C}" name="15-Mar" dataDxfId="230"/>
    <tableColumn id="9" xr3:uid="{8D55F63E-3243-45C3-8F9F-62D9BD5C18DA}" name="25-Apr" dataDxfId="229"/>
    <tableColumn id="10" xr3:uid="{E3D45F8A-78E3-4991-BAFD-D2B8B88C257F}" name="26-Apr" dataDxfId="228"/>
    <tableColumn id="11" xr3:uid="{FE316FC0-CE58-4CF8-95F2-2C20569D31EC}" name="16-May" dataDxfId="227"/>
    <tableColumn id="12" xr3:uid="{5AA91273-80A7-4CCC-A215-88DD0920BE3D}" name="17-May"/>
    <tableColumn id="13" xr3:uid="{954BAC31-C814-4156-A99D-5D7140EE1C30}" name="13-Jun"/>
    <tableColumn id="14" xr3:uid="{9DC26F3E-DF21-46AD-94B6-AF70F054419B}" name="14-Jun"/>
    <tableColumn id="15" xr3:uid="{7D3D6C77-DF26-481C-9165-0A9B6C73F479}" name="08-Aug" dataDxfId="226"/>
    <tableColumn id="16" xr3:uid="{E08B4E40-AF13-4B21-A6E6-CE35C821834F}" name="09-Aug" dataDxfId="225"/>
    <tableColumn id="17" xr3:uid="{8AF2BCE1-7750-4837-97BA-BBA2E996281D}" name="14-Nov"/>
    <tableColumn id="18" xr3:uid="{0C8421D9-8427-4C6A-864E-8B4A1B980998}" name="15-Nov"/>
    <tableColumn id="19" xr3:uid="{B36F531C-1B7E-4CDB-9447-967F87CF6227}" name="28-Nov"/>
    <tableColumn id="20" xr3:uid="{37AC1B47-3B36-4F12-8F3B-1982FBF3F8EF}" name="29-Nov"/>
    <tableColumn id="21" xr3:uid="{0E426055-5669-4E8E-8D9D-1874BCD99718}" name="Total">
      <calculatedColumnFormula>SUM(F140:T140)</calculatedColumnFormula>
    </tableColumn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5C7059-05B1-4DF2-B184-E2C94DB56443}" name="Table11" displayName="Table11" ref="A146:U153" totalsRowShown="0" headerRowDxfId="224" tableBorderDxfId="223">
  <autoFilter ref="A146:U153" xr:uid="{895C7059-05B1-4DF2-B184-E2C94DB56443}"/>
  <tableColumns count="21">
    <tableColumn id="1" xr3:uid="{6D970738-8BB2-4DF1-8CF2-9BB1E397D9E2}" name="Lugar" dataDxfId="222"/>
    <tableColumn id="2" xr3:uid="{9A3CA35A-A716-4B53-9191-C0876E9A9F46}" name="Jinete" dataDxfId="221"/>
    <tableColumn id="3" xr3:uid="{FF74B09C-1312-4D37-AC2F-F98CBCBEB83D}" name="Caballo" dataDxfId="220"/>
    <tableColumn id="4" xr3:uid="{30552473-212E-4F61-84D9-52DCF98B26F2}" name="Asociacion" dataDxfId="219"/>
    <tableColumn id="5" xr3:uid="{26E472FF-18A3-476E-85D8-2D8AD7E834B0}" name="21-Feb" dataDxfId="218"/>
    <tableColumn id="6" xr3:uid="{7D06917A-D35A-4AC4-813F-C027FF9EF32F}" name="22-Feb" dataDxfId="217"/>
    <tableColumn id="7" xr3:uid="{57C0E978-3C3D-460B-A88E-A59D1DBB7189}" name="14-Mar" dataDxfId="216"/>
    <tableColumn id="8" xr3:uid="{F039726B-F0FD-4505-B137-0570E7870E66}" name="15-Mar" dataDxfId="215"/>
    <tableColumn id="9" xr3:uid="{FB33CAD8-86B7-4B49-9969-EC4B1AAB03DE}" name="25-Apr" dataDxfId="214"/>
    <tableColumn id="10" xr3:uid="{EA38F566-F414-42AB-88F8-A58B06BCA958}" name="26-Apr"/>
    <tableColumn id="11" xr3:uid="{6F68CA24-06D8-40C2-B743-F37BF0CB5E28}" name="16-May" dataDxfId="213"/>
    <tableColumn id="12" xr3:uid="{72CBEE1F-8A49-4C5E-B067-A3893B5F1A0F}" name="17-May" dataDxfId="212"/>
    <tableColumn id="13" xr3:uid="{612657FE-059A-4A9D-9652-ED39D4BC9294}" name="13-Jun" dataDxfId="211"/>
    <tableColumn id="14" xr3:uid="{B61AAE6C-918F-43C2-BAA1-1E7C0F39A2E3}" name="14-Jun" dataDxfId="210"/>
    <tableColumn id="15" xr3:uid="{DDFDD4B3-B9EC-4AF4-934E-CCE4551D8EF8}" name="08-Aug" dataDxfId="209"/>
    <tableColumn id="16" xr3:uid="{98FFFD76-E463-4F9A-9FEE-720C3A5E83FE}" name="09-Aug" dataDxfId="208"/>
    <tableColumn id="17" xr3:uid="{8F657DE6-C182-4E45-9241-D1BAF3A2AFB1}" name="14-Nov"/>
    <tableColumn id="18" xr3:uid="{E8CC8D5D-3CCD-4C69-BB9A-FF2972E29F5D}" name="15-Nov" dataDxfId="207"/>
    <tableColumn id="19" xr3:uid="{0D72857A-58CA-460B-BE45-0C8CCD10433E}" name="28-Nov" dataDxfId="206"/>
    <tableColumn id="20" xr3:uid="{E9E1A9FF-27F0-400A-A4A9-3A5B50EDF2F7}" name="29-Nov" dataDxfId="205"/>
    <tableColumn id="21" xr3:uid="{B7D3DBDC-E181-4F93-B6BE-F72A62A01859}" name="Total" dataDxfId="204">
      <calculatedColumnFormula>SUM(Table11[[#This Row],[21-Feb]:[29-Nov]])</calculatedColumnFormula>
    </tableColumn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403346A-562A-4D64-AFA5-6085299F2F57}" name="Table12" displayName="Table12" ref="A156:U163" totalsRowShown="0" headerRowDxfId="203" dataDxfId="202" tableBorderDxfId="201">
  <autoFilter ref="A156:U163" xr:uid="{D403346A-562A-4D64-AFA5-6085299F2F57}"/>
  <sortState xmlns:xlrd2="http://schemas.microsoft.com/office/spreadsheetml/2017/richdata2" ref="A157:U163">
    <sortCondition descending="1" ref="U157:U163"/>
  </sortState>
  <tableColumns count="21">
    <tableColumn id="1" xr3:uid="{1E3A189D-2838-43DB-8B6C-8DA11FB422B1}" name="Lugar" dataDxfId="200"/>
    <tableColumn id="2" xr3:uid="{057B366C-6D81-4958-9186-04D777056C2D}" name="Jinete" dataDxfId="199"/>
    <tableColumn id="3" xr3:uid="{E044959D-BC23-4A9A-AACD-E380E198DB5D}" name="Caballo" dataDxfId="198"/>
    <tableColumn id="4" xr3:uid="{63BFDBF3-1779-4426-8CE2-B60AF3E1B649}" name="Asociacion" dataDxfId="197"/>
    <tableColumn id="5" xr3:uid="{CA1FCEB4-EF27-442A-BEC0-B6F6E7518D95}" name="21-Feb" dataDxfId="196"/>
    <tableColumn id="6" xr3:uid="{28212C37-65CD-47B3-9DD2-ACA8B0F6AAAD}" name="22-Feb" dataDxfId="195"/>
    <tableColumn id="7" xr3:uid="{9D9E28F2-0E0A-4320-9F41-B76B345308BB}" name="14-Mar" dataDxfId="194"/>
    <tableColumn id="8" xr3:uid="{0B96324F-488D-44AB-8E2F-86FB13FDF0E6}" name="15-Mar" dataDxfId="193"/>
    <tableColumn id="9" xr3:uid="{6E668AA0-28D4-4152-9748-44FD65CF6332}" name="25-Apr" dataDxfId="192"/>
    <tableColumn id="10" xr3:uid="{62B548C6-C609-446D-9763-43EDABF96EEB}" name="26-Apr" dataDxfId="191"/>
    <tableColumn id="11" xr3:uid="{67BED108-D99B-40D5-B16B-DA7AA3651A84}" name="16-May" dataDxfId="190"/>
    <tableColumn id="12" xr3:uid="{CE8740D3-CAD9-4407-89A5-27E3055BC9E1}" name="17-May" dataDxfId="189"/>
    <tableColumn id="13" xr3:uid="{25747562-577F-4631-8488-7570E3FA3CD6}" name="13-Jun" dataDxfId="188"/>
    <tableColumn id="14" xr3:uid="{3BA6821E-DA39-4462-B240-1709DB7BE268}" name="14-Jun" dataDxfId="187"/>
    <tableColumn id="15" xr3:uid="{7C7876F9-92C1-493A-885E-FFB7156A9A68}" name="08-Aug"/>
    <tableColumn id="16" xr3:uid="{62B5097B-4B60-42FD-8F21-6B55DF09AA17}" name="09-Aug" dataDxfId="186"/>
    <tableColumn id="17" xr3:uid="{9142094D-9761-4BDB-89BF-5F6240EC0F59}" name="14-Nov" dataDxfId="185"/>
    <tableColumn id="18" xr3:uid="{6D87847F-7794-44CF-8367-3D1C1F6218BE}" name="15-Nov" dataDxfId="184"/>
    <tableColumn id="19" xr3:uid="{01595CAE-D289-42F7-AFAE-021A584B5124}" name="28-Nov" dataDxfId="183"/>
    <tableColumn id="20" xr3:uid="{5D2E18A1-73CA-46BC-BBC0-21F637EB02CA}" name="29-Nov" dataDxfId="182"/>
    <tableColumn id="21" xr3:uid="{F998CB5B-5DBB-4813-8B8A-3AC447E69C60}" name="Total" dataDxfId="181">
      <calculatedColumnFormula>SUM(F157:T157)</calculatedColumnFormula>
    </tableColumn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792F085-C7F3-4335-A72D-633E6297E38C}" name="Table13" displayName="Table13" ref="A166:U167" totalsRowShown="0" headerRowDxfId="180" dataDxfId="179" tableBorderDxfId="178">
  <autoFilter ref="A166:U167" xr:uid="{E792F085-C7F3-4335-A72D-633E6297E38C}"/>
  <tableColumns count="21">
    <tableColumn id="1" xr3:uid="{EB794C0B-0353-4762-9A10-96BC6D4D9CB6}" name="Lugar" dataDxfId="177"/>
    <tableColumn id="2" xr3:uid="{91ED7D90-16CF-46C1-B89E-8C2B586B2B4B}" name="Jinete" dataDxfId="176"/>
    <tableColumn id="3" xr3:uid="{BA02B4D3-A015-42F9-8D2D-87126FDC7617}" name="Caballo" dataDxfId="175"/>
    <tableColumn id="4" xr3:uid="{5AB4C93A-2E2D-414C-8E53-53A17444C146}" name="Asociacion" dataDxfId="174"/>
    <tableColumn id="5" xr3:uid="{5A8223E9-F07A-49D1-965A-B3ABBE060AC4}" name="21-Feb" dataDxfId="173"/>
    <tableColumn id="6" xr3:uid="{06108C3D-77E3-4E73-B1CB-12787520A550}" name="22-Feb" dataDxfId="172"/>
    <tableColumn id="7" xr3:uid="{CA765969-F6A2-4012-9094-EF196E6FD3A2}" name="14-Mar" dataDxfId="171"/>
    <tableColumn id="8" xr3:uid="{82545F6F-C86D-4CBE-8F41-8C2729783E86}" name="15-Mar" dataDxfId="170"/>
    <tableColumn id="9" xr3:uid="{50343503-3B0B-4008-AE03-0B6E5F7E54C4}" name="25-Apr" dataDxfId="169"/>
    <tableColumn id="10" xr3:uid="{47708D6C-D42F-49CD-86B1-086EDF44BB06}" name="26-Apr" dataDxfId="168"/>
    <tableColumn id="11" xr3:uid="{687261A5-BF26-4871-8F45-02B3CB646657}" name="16-May" dataDxfId="167"/>
    <tableColumn id="12" xr3:uid="{9935E001-96FB-471C-A9F8-01EF696D8C51}" name="17-May" dataDxfId="166"/>
    <tableColumn id="13" xr3:uid="{AF4D905F-3932-4224-92B2-15419F63390E}" name="13-Jun" dataDxfId="165"/>
    <tableColumn id="14" xr3:uid="{9320017A-2AF8-4E3E-BCDF-A5C17E947338}" name="14-Jun" dataDxfId="164"/>
    <tableColumn id="15" xr3:uid="{78D3EB42-E7D1-4514-9E6E-BB16EFAD3ADC}" name="08-Aug" dataDxfId="163"/>
    <tableColumn id="16" xr3:uid="{899BE9E2-0B3C-44BB-B6AE-FD5EDC01525E}" name="09-Aug" dataDxfId="162"/>
    <tableColumn id="17" xr3:uid="{AE00DDE7-9E6A-4B6D-87F9-F80C33CDAE51}" name="14-Nov" dataDxfId="161"/>
    <tableColumn id="18" xr3:uid="{BD282E63-C4A3-45FB-B734-32B31E9E89B6}" name="15-Nov" dataDxfId="160"/>
    <tableColumn id="19" xr3:uid="{D0FF2EFF-B055-4CAF-A723-A5A2DDF11224}" name="28-Nov" dataDxfId="159"/>
    <tableColumn id="20" xr3:uid="{7BF9F650-7033-4B01-91B9-46D5BF585BC7}" name="29-Nov" dataDxfId="158"/>
    <tableColumn id="21" xr3:uid="{1AED92B8-8B03-487C-B906-069248FA63F3}" name="Total" dataDxfId="157">
      <calculatedColumnFormula>SUM(Table13[[#This Row],[21-Feb]:[29-Nov]])</calculatedColumnFormula>
    </tableColumn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A96E9F5-4BEE-4927-88B4-3A39486C1493}" name="Table14" displayName="Table14" ref="A170:U173" totalsRowShown="0" headerRowDxfId="156" dataDxfId="155" tableBorderDxfId="154">
  <autoFilter ref="A170:U173" xr:uid="{8A96E9F5-4BEE-4927-88B4-3A39486C1493}"/>
  <sortState xmlns:xlrd2="http://schemas.microsoft.com/office/spreadsheetml/2017/richdata2" ref="A171:U173">
    <sortCondition ref="A171:A173"/>
  </sortState>
  <tableColumns count="21">
    <tableColumn id="1" xr3:uid="{FBDAFF57-DC03-4B7E-9877-F27CED327A5F}" name="Lugar" dataDxfId="153"/>
    <tableColumn id="2" xr3:uid="{DB86A78F-0B5A-4F0B-BF34-A3AB7C76942F}" name="Jinete" dataDxfId="152"/>
    <tableColumn id="3" xr3:uid="{00F6E2E6-81D4-45C9-A873-81E70D2FA5DA}" name="Caballo" dataDxfId="151"/>
    <tableColumn id="4" xr3:uid="{DFE6A857-6F9F-4E1F-BD93-545385CD5449}" name="Asociacion" dataDxfId="150"/>
    <tableColumn id="5" xr3:uid="{BAC802B5-AF64-42CA-B96C-3F0C370CBF7B}" name="21-Feb" dataDxfId="149"/>
    <tableColumn id="6" xr3:uid="{39422085-6C40-47B3-875D-52ECA77DF91B}" name="22-Feb" dataDxfId="148"/>
    <tableColumn id="7" xr3:uid="{1B5EC0E8-39DA-492F-816A-B934B25ABCD6}" name="14-Mar" dataDxfId="147"/>
    <tableColumn id="8" xr3:uid="{4D6DA9C5-62ED-4416-A340-0A9DF387CDD5}" name="15-Mar" dataDxfId="146"/>
    <tableColumn id="9" xr3:uid="{0C52601B-7FD7-4907-9E77-574AFF5DFFCB}" name="25-Apr"/>
    <tableColumn id="10" xr3:uid="{BE965B8A-8D79-461D-8FFE-4654AAE492D2}" name="26-Apr"/>
    <tableColumn id="11" xr3:uid="{F6BEC198-EC8E-4379-83DB-2E68B117226D}" name="16-May" dataDxfId="145"/>
    <tableColumn id="12" xr3:uid="{F798B6D1-0861-4640-A1C7-0B7C66138BBB}" name="17-May"/>
    <tableColumn id="13" xr3:uid="{D35FB7E7-6A11-4CB6-B9C3-29460EE6456F}" name="13-Jun"/>
    <tableColumn id="14" xr3:uid="{115CAFCD-C836-432E-9319-FA99292C7E6D}" name="14-Jun"/>
    <tableColumn id="15" xr3:uid="{1361A3C6-6878-458A-BD0A-C624E6DE4915}" name="08-Aug" dataDxfId="144"/>
    <tableColumn id="16" xr3:uid="{6EF926AD-B9EA-4ED6-AC62-81E221850E67}" name="09-Aug" dataDxfId="143"/>
    <tableColumn id="17" xr3:uid="{BFA5698E-7F31-4B31-A64E-25A399824C08}" name="14-Nov" dataDxfId="142"/>
    <tableColumn id="18" xr3:uid="{3E438F32-A981-426F-9C57-F4283A7DF8C0}" name="15-Nov" dataDxfId="141"/>
    <tableColumn id="19" xr3:uid="{98D9BA34-6F0D-4035-9173-3966230EFA25}" name="28-Nov" dataDxfId="140"/>
    <tableColumn id="20" xr3:uid="{46538BB2-9F77-4CBF-8661-F1ADE2F06EA8}" name="29-Nov" dataDxfId="139"/>
    <tableColumn id="21" xr3:uid="{BEDFFCB2-09D7-4907-AF44-4B8FC625D712}" name="Total" dataDxfId="138">
      <calculatedColumnFormula>SUM(F171:T171)</calculatedColumnFormula>
    </tableColumn>
  </tableColumns>
  <tableStyleInfo name="TableStyleMedium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8C6213C-8835-4A93-A9FD-F131BB23A079}" name="Table15" displayName="Table15" ref="A176:U177" totalsRowShown="0" headerRowDxfId="137" dataDxfId="136" tableBorderDxfId="135">
  <autoFilter ref="A176:U177" xr:uid="{08C6213C-8835-4A93-A9FD-F131BB23A079}"/>
  <tableColumns count="21">
    <tableColumn id="1" xr3:uid="{66244B27-3D3F-46B3-B574-564D12F0AAEF}" name="Lugar" dataDxfId="134"/>
    <tableColumn id="2" xr3:uid="{EB761E1C-E824-40AE-BA30-7955F0F841F3}" name="Jinete" dataDxfId="133"/>
    <tableColumn id="3" xr3:uid="{A27B387D-A07F-40BE-B7A1-C3457642430F}" name="Caballo" dataDxfId="132"/>
    <tableColumn id="4" xr3:uid="{58C23811-E764-49B2-B375-B374AE1F144D}" name="Asociacion" dataDxfId="131"/>
    <tableColumn id="5" xr3:uid="{9A6584B2-38D8-4675-B59D-E05E3A962FBD}" name="21-Feb" dataDxfId="130"/>
    <tableColumn id="6" xr3:uid="{412D5C24-A4CB-460B-A24F-90D990DFDF8C}" name="22-Feb" dataDxfId="129"/>
    <tableColumn id="7" xr3:uid="{C697FD04-A2C4-4E71-B808-2D66160A9368}" name="14-Mar" dataDxfId="128"/>
    <tableColumn id="8" xr3:uid="{08ACFB16-0098-4B68-9C7C-E84CAA98638B}" name="15-Mar" dataDxfId="127"/>
    <tableColumn id="9" xr3:uid="{A0C7B7B2-6E39-4952-87E6-4ED58132CAC3}" name="25-Apr" dataDxfId="126"/>
    <tableColumn id="10" xr3:uid="{326FC8C7-1F81-4DC5-9937-2EF48FF6B269}" name="26-Apr" dataDxfId="125"/>
    <tableColumn id="11" xr3:uid="{E9C5CA38-F78E-4AAD-BC80-36688BD8DD20}" name="16-May" dataDxfId="124"/>
    <tableColumn id="12" xr3:uid="{D3B18C38-F53A-45C1-A8C2-26AADEDF4650}" name="17-May" dataDxfId="123"/>
    <tableColumn id="13" xr3:uid="{A3354476-D992-4446-BBA3-1095086C848E}" name="13-Jun" dataDxfId="122"/>
    <tableColumn id="14" xr3:uid="{0A0324EC-3C05-4DD5-8C18-E6E7B9A7FD63}" name="14-Jun" dataDxfId="121"/>
    <tableColumn id="15" xr3:uid="{41DD2152-40C0-4BCD-A4FD-0CE1FCD12C3C}" name="08-Aug" dataDxfId="120"/>
    <tableColumn id="16" xr3:uid="{6FC9B6C0-431B-432F-A5B4-BC9B5E4FE47F}" name="09-Aug" dataDxfId="119"/>
    <tableColumn id="17" xr3:uid="{9A2550E9-1BA1-4215-94A2-B71F6D709719}" name="14-Nov" dataDxfId="118"/>
    <tableColumn id="18" xr3:uid="{B2CDCF09-FFA7-4402-AC85-F62863ADBBC7}" name="15-Nov" dataDxfId="117"/>
    <tableColumn id="19" xr3:uid="{BF4C7DBB-D741-46FD-82C6-F4507825AA6A}" name="28-Nov" dataDxfId="116"/>
    <tableColumn id="20" xr3:uid="{1501A92B-6FDC-449A-A226-FC27F4674238}" name="29-Nov" dataDxfId="115"/>
    <tableColumn id="21" xr3:uid="{22CFA029-569E-42EE-B071-EFA3E8D9C5C0}" name="Total" dataDxfId="114">
      <calculatedColumnFormula>SUM(F177:T177)</calculatedColumnFormula>
    </tableColumn>
  </tableColumns>
  <tableStyleInfo name="TableStyleMedium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67650F0-9ADA-4894-AEDF-89A3E4E6A92C}" name="Table16" displayName="Table16" ref="A180:U184" totalsRowShown="0" headerRowDxfId="113" tableBorderDxfId="112">
  <autoFilter ref="A180:U184" xr:uid="{667650F0-9ADA-4894-AEDF-89A3E4E6A92C}"/>
  <sortState xmlns:xlrd2="http://schemas.microsoft.com/office/spreadsheetml/2017/richdata2" ref="A181:U184">
    <sortCondition descending="1" ref="U181:U184"/>
  </sortState>
  <tableColumns count="21">
    <tableColumn id="1" xr3:uid="{BAA4366F-14B9-4458-B863-620B0FA526E9}" name="Lugar" dataDxfId="111"/>
    <tableColumn id="2" xr3:uid="{134521E3-A95F-4B56-A6F7-6370476E22F1}" name="Jinete"/>
    <tableColumn id="3" xr3:uid="{E0DB3AA7-8192-46B5-A259-DB1E9A305326}" name="Caballo"/>
    <tableColumn id="4" xr3:uid="{8F80C4F1-DCCB-45AB-86CD-E8481E5B402F}" name="Asociacion"/>
    <tableColumn id="5" xr3:uid="{4A394BD7-1CE6-41F9-861C-A8B6F1D10B8A}" name="21-Feb" dataDxfId="110"/>
    <tableColumn id="6" xr3:uid="{3A9B6413-B8F1-4C4D-80F1-0FB6F7C6CBEB}" name="22-Feb"/>
    <tableColumn id="7" xr3:uid="{24C0E375-010D-402C-B712-633DAC9AF543}" name="14-Mar" dataDxfId="109"/>
    <tableColumn id="8" xr3:uid="{5D5AE4C3-C4E1-403E-BDFB-C020CCDAA787}" name="15-Mar"/>
    <tableColumn id="9" xr3:uid="{5DBCEDB2-8F80-4D59-9D48-BA46D4796E86}" name="25-Apr" dataDxfId="108"/>
    <tableColumn id="10" xr3:uid="{512C7489-B553-4A04-9F48-E798743624D6}" name="26-Apr" dataDxfId="107"/>
    <tableColumn id="11" xr3:uid="{FB950B7A-1D40-4C8E-A847-750E7450FB3A}" name="16-May" dataDxfId="106"/>
    <tableColumn id="12" xr3:uid="{7BE3B611-5DDC-4368-88CC-CA9B044778C1}" name="17-May"/>
    <tableColumn id="13" xr3:uid="{3A221B54-D511-4460-B1AD-27B2DC0C63D3}" name="13-Jun" dataDxfId="105"/>
    <tableColumn id="14" xr3:uid="{D72D91C0-A3D8-4FCD-8C3D-1C416C1555CB}" name="14-Jun"/>
    <tableColumn id="15" xr3:uid="{B5084E01-8872-4CB3-A8C2-0995134CDDE3}" name="08-Aug" dataDxfId="104"/>
    <tableColumn id="16" xr3:uid="{DC39BD40-EF9B-4A7B-AA2D-A2052C5C778C}" name="09-Aug"/>
    <tableColumn id="17" xr3:uid="{E5F56C63-F5F3-4EDE-9AF2-A3E1D59CE9D7}" name="14-Nov" dataDxfId="103"/>
    <tableColumn id="18" xr3:uid="{0082A59B-6852-4DD8-BBCA-A6317E165A89}" name="15-Nov" dataDxfId="102"/>
    <tableColumn id="19" xr3:uid="{019EDA8F-9AD3-4760-88B3-4EE5D5741240}" name="28-Nov"/>
    <tableColumn id="20" xr3:uid="{950BDF86-E746-42D1-AD84-FE3BAC646636}" name="29-Nov" dataDxfId="101"/>
    <tableColumn id="21" xr3:uid="{EE683773-49D6-4265-8629-0836D4A63D08}" name="Total" dataDxfId="100">
      <calculatedColumnFormula>SUM(F181:T181)</calculatedColumnFormula>
    </tableColumn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2771BAA-674A-4E70-894C-5A9904D76AB0}" name="Table17" displayName="Table17" ref="A187:U188" totalsRowShown="0" headerRowDxfId="99" tableBorderDxfId="98">
  <autoFilter ref="A187:U188" xr:uid="{B2771BAA-674A-4E70-894C-5A9904D76AB0}"/>
  <tableColumns count="21">
    <tableColumn id="1" xr3:uid="{2F31C9BF-D82D-490A-8616-197832E772D7}" name="Lugar" dataDxfId="97"/>
    <tableColumn id="2" xr3:uid="{5A28D90A-1689-4F9C-8071-E6BEAA94EC50}" name="Jinete" dataDxfId="96"/>
    <tableColumn id="3" xr3:uid="{6DFBEA79-4C6A-4A23-968E-E429C1EEEB4C}" name="Caballo" dataDxfId="95"/>
    <tableColumn id="4" xr3:uid="{50F33BE2-CA17-47D1-B267-851C984FE036}" name="Asociacion" dataDxfId="94"/>
    <tableColumn id="5" xr3:uid="{3F51C89C-6BCF-4704-BDFD-66DDF68629D4}" name="21-Feb" dataDxfId="93"/>
    <tableColumn id="6" xr3:uid="{FF1A48DF-F4B0-46F2-ABB3-C4F932901579}" name="22-Feb" dataDxfId="92"/>
    <tableColumn id="7" xr3:uid="{27724BFB-30EC-4AB5-BF79-A3E9F8A612D5}" name="14-Mar" dataDxfId="91"/>
    <tableColumn id="8" xr3:uid="{928D45D5-BAA7-4848-89D3-088F64DF59EB}" name="15-Mar" dataDxfId="90"/>
    <tableColumn id="9" xr3:uid="{2A533DA4-B5AE-4256-A626-4BA405740E35}" name="25-Apr" dataDxfId="89"/>
    <tableColumn id="10" xr3:uid="{F63C2620-289F-4E15-9756-BC56E8166B3F}" name="26-Apr" dataDxfId="88"/>
    <tableColumn id="11" xr3:uid="{09BEA6A0-8139-42A1-B3E8-2F2C6AB22ED6}" name="16-May" dataDxfId="87"/>
    <tableColumn id="12" xr3:uid="{5C06C117-B653-496D-A1CE-1FD37DB2EA69}" name="17-May" dataDxfId="86"/>
    <tableColumn id="13" xr3:uid="{3CE2F500-6CDD-4EC6-AA1E-F2FB5D42C5ED}" name="13-Jun" dataDxfId="85"/>
    <tableColumn id="14" xr3:uid="{D2722F57-F034-4A45-B2C2-1A83738A28F7}" name="14-Jun" dataDxfId="84"/>
    <tableColumn id="15" xr3:uid="{0BEC3B30-CF12-4912-A34B-1A892412B211}" name="08-Aug" dataDxfId="83"/>
    <tableColumn id="16" xr3:uid="{B1BC9DC6-2B8B-42C3-B297-3E63F346C590}" name="09-Aug" dataDxfId="82"/>
    <tableColumn id="17" xr3:uid="{3B70E7F3-B81F-490A-BC84-51A4011EA70E}" name="14-Nov" dataDxfId="81"/>
    <tableColumn id="18" xr3:uid="{D9811F1D-2AE2-42A0-9541-6432082D1C03}" name="15-Nov" dataDxfId="80"/>
    <tableColumn id="19" xr3:uid="{9FEEC27B-C2EF-49F8-9FC7-5DB6708E298D}" name="28-Nov" dataDxfId="79"/>
    <tableColumn id="20" xr3:uid="{DC6CCC8F-BD32-4640-B62C-9F914C5993F1}" name="29-Nov" dataDxfId="78"/>
    <tableColumn id="21" xr3:uid="{3EBA3191-0E81-4CBD-A86D-6112346DA578}" name="Total" dataDxfId="77">
      <calculatedColumnFormula>SUM(F188:T188)</calculatedColumnFormula>
    </tableColumn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0F74F1B-260C-4273-A7F2-E1561C857259}" name="Table18" displayName="Table18" ref="A208:U211" totalsRowShown="0" headerRowDxfId="76" tableBorderDxfId="75">
  <autoFilter ref="A208:U211" xr:uid="{E0F74F1B-260C-4273-A7F2-E1561C857259}"/>
  <tableColumns count="21">
    <tableColumn id="1" xr3:uid="{DD4FE513-7655-4C3C-BDDB-605C507DCEB3}" name="Lugar"/>
    <tableColumn id="2" xr3:uid="{9CF1EAD1-272B-4341-B9EF-AE37D8316CA0}" name="Jinete"/>
    <tableColumn id="3" xr3:uid="{8F88E258-3ADD-4874-85B7-8C9FEBDEC38F}" name="Caballo"/>
    <tableColumn id="4" xr3:uid="{E18E30D4-E23F-4370-90BD-4D795F01AC48}" name="Asociacion"/>
    <tableColumn id="5" xr3:uid="{E5C4139F-4B6C-4395-B863-E732F309CA54}" name="21-Feb"/>
    <tableColumn id="6" xr3:uid="{05793384-07E7-4F1B-A958-D515934BC07C}" name="22-Feb"/>
    <tableColumn id="7" xr3:uid="{3F4CC9D8-302B-405D-ACD3-896072A53B40}" name="14-Mar"/>
    <tableColumn id="8" xr3:uid="{5C262D4D-9FF4-4D72-9536-1A4B4C23A98D}" name="15-Mar"/>
    <tableColumn id="9" xr3:uid="{EEBA2CE9-5C1A-45D3-BD74-C81DA50733E0}" name="25-Apr"/>
    <tableColumn id="10" xr3:uid="{9CA93DBE-E720-4807-AE61-B23688BF8031}" name="26-Apr"/>
    <tableColumn id="11" xr3:uid="{18AF95DB-A621-4C4E-88EC-359A7BD33446}" name="16-May"/>
    <tableColumn id="12" xr3:uid="{62752883-B883-488D-B646-0D1A4180844B}" name="17-May"/>
    <tableColumn id="13" xr3:uid="{581B469A-28F8-4692-B556-9C628731F05B}" name="13-Jun"/>
    <tableColumn id="14" xr3:uid="{0CC269D1-5C88-477F-825F-1F50A91F6657}" name="14-Jun"/>
    <tableColumn id="15" xr3:uid="{CCD15646-173C-4A85-A84E-0DDA5DEDFAC8}" name="08-Aug"/>
    <tableColumn id="16" xr3:uid="{2A266549-CC8B-47FF-A568-35E6A9D420E3}" name="09-Aug"/>
    <tableColumn id="17" xr3:uid="{D8EBD3E1-ABDD-48DE-8530-5C57FD57215B}" name="14-Nov"/>
    <tableColumn id="18" xr3:uid="{FD76BE16-BAFF-4344-B3F2-A591EE11E0E4}" name="15-Nov"/>
    <tableColumn id="19" xr3:uid="{B1A95EE5-4F0D-419F-BE47-4916172F8832}" name="28-Nov"/>
    <tableColumn id="20" xr3:uid="{6F967911-E639-4640-AB4D-B239F0589D5F}" name="29-Nov" dataDxfId="74"/>
    <tableColumn id="21" xr3:uid="{01BC244C-DDE8-4B95-AA60-16B6D1DB2AE1}" name="Total" dataDxfId="73">
      <calculatedColumnFormula>SUM(F209:T209)</calculatedColumnFormula>
    </tableColumn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9089E89-0108-40AD-A2FB-6D96DC62A28D}" name="Table19" displayName="Table19" ref="A203:U205" totalsRowShown="0" headerRowDxfId="72" dataDxfId="71" tableBorderDxfId="70">
  <autoFilter ref="A203:U205" xr:uid="{49089E89-0108-40AD-A2FB-6D96DC62A28D}"/>
  <tableColumns count="21">
    <tableColumn id="1" xr3:uid="{15188392-4C1E-49BF-8266-44DCA2F37BD2}" name="Lugar" dataDxfId="69"/>
    <tableColumn id="2" xr3:uid="{00C615BA-49ED-47AC-AC5A-B146EEC8A4F8}" name="Jinete" dataDxfId="68"/>
    <tableColumn id="3" xr3:uid="{D3752CFE-25D7-4F8C-819F-421B96521441}" name="Caballo" dataDxfId="67"/>
    <tableColumn id="4" xr3:uid="{F99EFD34-79CC-4208-B924-245B3C7E5CD9}" name="Asociacion" dataDxfId="66"/>
    <tableColumn id="5" xr3:uid="{2BB246E1-FB34-449F-B54A-DDD662E2F575}" name="21-Feb" dataDxfId="65"/>
    <tableColumn id="6" xr3:uid="{30014453-59BA-446F-BC79-760D250192E2}" name="22-Feb" dataDxfId="64"/>
    <tableColumn id="7" xr3:uid="{6C69D70B-2B16-4E65-A310-6C81C5B2FA9F}" name="14-Mar" dataDxfId="63"/>
    <tableColumn id="8" xr3:uid="{95714AD5-D538-4703-AB59-6560BE0F9145}" name="15-Mar" dataDxfId="62"/>
    <tableColumn id="9" xr3:uid="{AA5DF0F7-8E86-4FD6-A6E2-E7EE95F22A44}" name="25-Apr" dataDxfId="61"/>
    <tableColumn id="10" xr3:uid="{D93D661C-FA1F-482F-AACF-1B21FF1F91A3}" name="26-Apr" dataDxfId="60"/>
    <tableColumn id="11" xr3:uid="{743E7214-7C40-47DC-A5FA-458C09B44C8C}" name="16-May" dataDxfId="59"/>
    <tableColumn id="12" xr3:uid="{FB65D677-FC25-4648-BD7A-21BA196AC37E}" name="17-May" dataDxfId="58"/>
    <tableColumn id="13" xr3:uid="{B1D76861-410A-427C-8318-6ADC5C63813B}" name="13-Jun" dataDxfId="57"/>
    <tableColumn id="14" xr3:uid="{ECD40F79-C81D-487D-9D10-E855014E0C4E}" name="14-Jun" dataDxfId="56"/>
    <tableColumn id="15" xr3:uid="{654F5FD0-75EB-467D-86BB-326EDE30DB9C}" name="08-Aug" dataDxfId="55"/>
    <tableColumn id="16" xr3:uid="{6E89F060-0319-4BC1-8880-7D601300DDF4}" name="09-Aug" dataDxfId="54"/>
    <tableColumn id="17" xr3:uid="{AC42D593-B522-43FE-9811-336CB5426976}" name="14-Nov" dataDxfId="53"/>
    <tableColumn id="18" xr3:uid="{50E778C9-BCAC-4E79-8EFA-7B6EE8090950}" name="15-Nov" dataDxfId="52"/>
    <tableColumn id="19" xr3:uid="{397BD41C-2693-4AE5-9794-AA73E5A8C552}" name="28-Nov" dataDxfId="51"/>
    <tableColumn id="20" xr3:uid="{9F5316F6-3AF2-4C4F-A472-AD8CCB730130}" name="29-Nov" dataDxfId="50"/>
    <tableColumn id="21" xr3:uid="{8676C3C4-80D3-4D97-855E-747E1C9FA8D6}" name="Total" dataDxfId="0">
      <calculatedColumnFormula>SUM(F204:T204)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0A0BE3-F751-4C8E-8429-AA7393503A1C}" name="Table2" displayName="Table2" ref="A27:V35" totalsRowShown="0" headerRowDxfId="414" tableBorderDxfId="413">
  <autoFilter ref="A27:V35" xr:uid="{A20A0BE3-F751-4C8E-8429-AA7393503A1C}"/>
  <sortState xmlns:xlrd2="http://schemas.microsoft.com/office/spreadsheetml/2017/richdata2" ref="A28:V35">
    <sortCondition descending="1" ref="U28:U35"/>
  </sortState>
  <tableColumns count="22">
    <tableColumn id="1" xr3:uid="{CCDCC354-6608-4589-8DCA-14EA091D463E}" name="Lugar" dataDxfId="412"/>
    <tableColumn id="2" xr3:uid="{3C1771AF-9592-4BBC-9D85-D9328F6DE247}" name="Jinete" dataDxfId="411"/>
    <tableColumn id="3" xr3:uid="{85095C3D-CF4E-4206-8B38-DFD8DD9E59EA}" name="Caballo" dataDxfId="410"/>
    <tableColumn id="4" xr3:uid="{5D5F3AD6-F800-4A7C-822B-CFAA8F0B94F4}" name="Asociacion" dataDxfId="409"/>
    <tableColumn id="5" xr3:uid="{CEFAE884-66EA-4938-951A-51EA805AE19C}" name="21-Feb"/>
    <tableColumn id="6" xr3:uid="{1F65CD4C-EBDB-4306-9667-929E385332E6}" name="22-Feb"/>
    <tableColumn id="7" xr3:uid="{559BFA39-F7DA-4121-99FC-55FE84D4A18F}" name="14-Mar"/>
    <tableColumn id="8" xr3:uid="{FE9E6166-CF68-4FDF-A5BA-37AF7081240B}" name="15-Mar"/>
    <tableColumn id="9" xr3:uid="{CE0D54F3-BCB3-4E55-BE3B-531E334C5BB4}" name="25-Apr" dataDxfId="408"/>
    <tableColumn id="10" xr3:uid="{CCC24F0D-D617-4715-86B4-CD85CB19E9DF}" name="26-Apr"/>
    <tableColumn id="11" xr3:uid="{2EA4EB50-18D9-48D6-B550-58EC2EB93AB4}" name="16-May"/>
    <tableColumn id="12" xr3:uid="{583EDABA-BEFB-46D0-9C1D-C61D1BD5503E}" name="17-May"/>
    <tableColumn id="13" xr3:uid="{D8E949C0-0E2C-4A2C-B4C4-29C735ECE4E6}" name="13-Jun" dataDxfId="407"/>
    <tableColumn id="14" xr3:uid="{810FC140-B288-4C68-9DF2-449A543C54B7}" name="14-Jun" dataDxfId="406"/>
    <tableColumn id="15" xr3:uid="{6D97A8FE-833E-4D1D-B527-EF814A180D3C}" name="08-Aug" dataDxfId="405"/>
    <tableColumn id="16" xr3:uid="{BAB7F25D-7BE3-43E7-9FC9-8DA52F98A535}" name="09-Aug" dataDxfId="404"/>
    <tableColumn id="17" xr3:uid="{728430CE-DD3E-497D-81F3-7817FFD8D620}" name="14-Nov"/>
    <tableColumn id="18" xr3:uid="{FEF924C6-A783-428E-A428-75517DEFEE47}" name="15-Nov"/>
    <tableColumn id="19" xr3:uid="{A6C9C483-5AE2-4A1E-B0CD-C7845942AE13}" name="28-Nov"/>
    <tableColumn id="20" xr3:uid="{AC4E2ED6-3F0A-461B-BFF3-7315566340E7}" name="19-Nov"/>
    <tableColumn id="21" xr3:uid="{78EF0E1E-45D9-417C-836D-14BE276B4BB8}" name="Total" dataDxfId="403">
      <calculatedColumnFormula>SUM(E28:T28)</calculatedColumnFormula>
    </tableColumn>
    <tableColumn id="22" xr3:uid="{4923F781-03C6-4CD5-8B0C-614F7079EE31}" name="Column1" dataDxfId="402"/>
  </tableColumns>
  <tableStyleInfo name="TableStyleMedium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03FDA88-5916-4E24-8D19-558697A0EC26}" name="Table20" displayName="Table20" ref="A197:U200" totalsRowShown="0" headerRowDxfId="49">
  <autoFilter ref="A197:U200" xr:uid="{D03FDA88-5916-4E24-8D19-558697A0EC26}"/>
  <tableColumns count="21">
    <tableColumn id="1" xr3:uid="{2D4F9B93-F39C-445E-8AD8-27F31D225A23}" name="Lugar"/>
    <tableColumn id="2" xr3:uid="{47065244-B5F6-4617-BE5F-0DE3607BA574}" name="Jinete"/>
    <tableColumn id="3" xr3:uid="{21B5F682-C643-4BE3-B199-D90C3EBCB4AD}" name="Caballo"/>
    <tableColumn id="4" xr3:uid="{AEC7AD99-B787-47A9-9FB0-F8342849354F}" name="Asociacion"/>
    <tableColumn id="5" xr3:uid="{F5D2DD36-62DB-4ECD-83FB-D9796B124A66}" name="21-Feb"/>
    <tableColumn id="6" xr3:uid="{6E63D712-7132-46B6-97A5-3E8A4A2C9B6F}" name="22-Feb"/>
    <tableColumn id="7" xr3:uid="{89AC5F20-8303-4095-9802-5972A4B28302}" name="14-Mar"/>
    <tableColumn id="8" xr3:uid="{D9A1BB71-D68F-49F3-8C24-AE464F3E75BD}" name="15-Mar"/>
    <tableColumn id="9" xr3:uid="{87E922F8-48D2-4A15-B3D0-B8443BA28C74}" name="25-Apr"/>
    <tableColumn id="10" xr3:uid="{BD0CAF91-A96D-4589-835E-6D87E98D664B}" name="26-Apr"/>
    <tableColumn id="11" xr3:uid="{78267F17-C0F3-4163-98BB-34082FE1D906}" name="16-May"/>
    <tableColumn id="12" xr3:uid="{260A78F0-D15E-4A39-8642-00DB43B3C7B6}" name="17-May"/>
    <tableColumn id="13" xr3:uid="{34328285-397D-4D76-B6E0-D447A1FAD677}" name="13-Jun"/>
    <tableColumn id="14" xr3:uid="{697B1E63-7DE2-4B0D-AF26-135AE2C834CC}" name="14-Jun"/>
    <tableColumn id="15" xr3:uid="{DCCA06E0-940A-4DC6-95A3-EACC0401C17C}" name="08-Aug"/>
    <tableColumn id="16" xr3:uid="{C7855E04-54F3-41A3-AEDF-3826177ADCC2}" name="09-Aug"/>
    <tableColumn id="17" xr3:uid="{9025502A-6FD6-43C8-B278-492AC4AAD148}" name="14-Nov"/>
    <tableColumn id="18" xr3:uid="{95528C1D-5DB6-4CF5-8C75-9E3511749D48}" name="15-Nov"/>
    <tableColumn id="19" xr3:uid="{2B99371E-1592-419F-AF86-E9900993A85A}" name="28-Nov"/>
    <tableColumn id="20" xr3:uid="{0C1C6098-6721-460B-A9E9-05DC8BB02DAD}" name="29-Nov"/>
    <tableColumn id="21" xr3:uid="{A8ABBE19-1A2A-482A-ABAA-7A6F38D7C5AB}" name="Total">
      <calculatedColumnFormula>SUM(F198:T198)</calculatedColumnFormula>
    </tableColumn>
  </tableColumns>
  <tableStyleInfo name="TableStyleMedium3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D380809-88B4-42F0-8255-F88417A79C52}" name="Table21" displayName="Table21" ref="A214:U215" totalsRowShown="0" headerRowDxfId="48" dataDxfId="47" tableBorderDxfId="46">
  <autoFilter ref="A214:U215" xr:uid="{3D380809-88B4-42F0-8255-F88417A79C52}"/>
  <tableColumns count="21">
    <tableColumn id="1" xr3:uid="{4E838E24-27DD-4766-B377-638760374342}" name="Lugar" dataDxfId="45"/>
    <tableColumn id="2" xr3:uid="{D40078C8-FFFC-4F02-B722-2AFC8CB1EB24}" name="Jinete" dataDxfId="44"/>
    <tableColumn id="3" xr3:uid="{4820D5E7-C3F2-4060-BC91-87531A955B6E}" name="Caballo" dataDxfId="43"/>
    <tableColumn id="4" xr3:uid="{48DAE563-0D4E-449F-A85E-DB2A20F48C95}" name="Asociacion" dataDxfId="42"/>
    <tableColumn id="5" xr3:uid="{C8348E80-599A-4D8E-BA59-83ABA29A6011}" name="21-Feb" dataDxfId="41"/>
    <tableColumn id="6" xr3:uid="{A3A3C8A7-ACDB-44B5-B26D-688EBDE6CA55}" name="22-Feb" dataDxfId="40"/>
    <tableColumn id="7" xr3:uid="{5E5DE4F0-9FF2-4BA1-A67B-4716007A3F47}" name="14-Mar" dataDxfId="39"/>
    <tableColumn id="8" xr3:uid="{67294DF7-7765-43B1-BB27-A8C7EDF3E497}" name="15-Mar" dataDxfId="38"/>
    <tableColumn id="9" xr3:uid="{6243E2A7-562C-4B0F-904B-8269D3184AE2}" name="25-Apr" dataDxfId="37"/>
    <tableColumn id="10" xr3:uid="{98FAE750-8B3C-42D2-8D81-264BA6F1493E}" name="26-Apr" dataDxfId="36"/>
    <tableColumn id="11" xr3:uid="{889A9D98-74C6-4969-B4B8-81970CB7B2B7}" name="16-May" dataDxfId="35"/>
    <tableColumn id="12" xr3:uid="{E9A9B0DD-7F9E-4538-82A9-DFD45C12C6FA}" name="17-May" dataDxfId="34"/>
    <tableColumn id="13" xr3:uid="{94B17275-1E56-4BC8-9175-074DC54407DD}" name="13-Jun" dataDxfId="33"/>
    <tableColumn id="14" xr3:uid="{1CFF5110-1499-46E1-A793-384187A4A106}" name="14-Jun" dataDxfId="32"/>
    <tableColumn id="15" xr3:uid="{60839B11-DBDB-4FE7-ACA9-45E6164E8F93}" name="08-Aug" dataDxfId="31"/>
    <tableColumn id="16" xr3:uid="{F89A924F-D76C-4E6E-BA3B-3385D01E7802}" name="09-Aug" dataDxfId="30"/>
    <tableColumn id="17" xr3:uid="{66965989-E8E6-4D83-BA4D-0FEE7C041194}" name="14-Nov" dataDxfId="29"/>
    <tableColumn id="18" xr3:uid="{41026C26-77AA-47FA-A7E4-B74B4E9A875B}" name="15-Nov" dataDxfId="28"/>
    <tableColumn id="19" xr3:uid="{1D1AB698-872C-406A-81C8-3EBEFDF533AB}" name="28-Nov" dataDxfId="27"/>
    <tableColumn id="20" xr3:uid="{FC8F1E2C-123E-44D1-83E9-0239D4947EC1}" name="29-Nov" dataDxfId="26"/>
    <tableColumn id="21" xr3:uid="{976E0FCE-F5B5-4DB8-A956-F6E93005A664}" name="Total" dataDxfId="25">
      <calculatedColumnFormula>SUM(F215:T215)</calculatedColumnFormula>
    </tableColumn>
  </tableColumns>
  <tableStyleInfo name="TableStyleMedium3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C17988A-8172-4329-A77A-295872FBF2C7}" name="Table22" displayName="Table22" ref="A192:U193" totalsRowShown="0" headerRowDxfId="24" dataDxfId="23" tableBorderDxfId="22">
  <autoFilter ref="A192:U193" xr:uid="{CC17988A-8172-4329-A77A-295872FBF2C7}"/>
  <tableColumns count="21">
    <tableColumn id="1" xr3:uid="{730AE8CB-6286-4386-BAEA-B3D4BFDD2A93}" name="Lugar" dataDxfId="21"/>
    <tableColumn id="2" xr3:uid="{440F38A5-4BBD-4298-8CE9-D231ED0C4492}" name="Jinete" dataDxfId="20"/>
    <tableColumn id="3" xr3:uid="{6ED473DA-91A1-4FD8-B531-77549A9B02A0}" name="Caballo" dataDxfId="19"/>
    <tableColumn id="4" xr3:uid="{BF15A53E-09FE-4045-A6DF-918E61AD4945}" name="Asociacion" dataDxfId="18"/>
    <tableColumn id="5" xr3:uid="{E868C9F5-6618-48A1-B0BC-572DFA635801}" name="21-Feb" dataDxfId="17"/>
    <tableColumn id="6" xr3:uid="{254FD86B-E1A4-4DFB-B6FB-667FCE903335}" name="22-Feb" dataDxfId="16"/>
    <tableColumn id="7" xr3:uid="{E2644810-7C9F-4EB7-AF70-C2B8C580EBFA}" name="14-Mar" dataDxfId="15"/>
    <tableColumn id="8" xr3:uid="{F233A0A3-E18E-4283-BFAC-036D356832CA}" name="15-Mar" dataDxfId="14"/>
    <tableColumn id="9" xr3:uid="{E60BA1A9-9DEA-48B5-B800-B4C886459596}" name="25-Apr" dataDxfId="13"/>
    <tableColumn id="10" xr3:uid="{86D1609E-A522-478C-8DB1-1EB793F23909}" name="26-Apr" dataDxfId="12"/>
    <tableColumn id="11" xr3:uid="{3E69D1E8-52C6-4346-AB01-1F800A37C015}" name="16-May" dataDxfId="11"/>
    <tableColumn id="12" xr3:uid="{08976928-0964-4036-9883-ED562B4BFD0D}" name="17-May" dataDxfId="10"/>
    <tableColumn id="13" xr3:uid="{757A0A2A-70C7-45F5-A669-ECDD57D475FB}" name="13-Jun" dataDxfId="9"/>
    <tableColumn id="14" xr3:uid="{7AA70CF0-5385-45A9-8EB0-9CDDAE7385B2}" name="14-Jun" dataDxfId="8"/>
    <tableColumn id="15" xr3:uid="{AD038822-1A1E-4ADF-9111-A6BDFFBB4680}" name="08-Aug" dataDxfId="7"/>
    <tableColumn id="16" xr3:uid="{5A12FEC2-0515-42DA-8C8C-807AFE740F6C}" name="09-Aug" dataDxfId="6"/>
    <tableColumn id="17" xr3:uid="{D69EAD69-373E-46FF-A80F-98532AE3BE3B}" name="14-Nov" dataDxfId="5"/>
    <tableColumn id="18" xr3:uid="{4BEC76BA-5B24-4E1D-8CE6-B4837D57BE31}" name="15-Nov" dataDxfId="4"/>
    <tableColumn id="19" xr3:uid="{4F6A22FB-790E-4519-AFD9-BA81620B9818}" name="28-Nov" dataDxfId="3"/>
    <tableColumn id="20" xr3:uid="{498F8ACB-2EA6-446B-BD39-53213C841CCE}" name="29-Nov" dataDxfId="2"/>
    <tableColumn id="21" xr3:uid="{A6313DD8-68A8-46FC-9347-F6730FE46F00}" name="Total" dataDxfId="1">
      <calculatedColumnFormula>SUM(F193:T193)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917440-B511-48BB-9C2C-33A21A9A2794}" name="Table3" displayName="Table3" ref="A40:V54" totalsRowShown="0" headerRowDxfId="401" dataDxfId="400" tableBorderDxfId="399">
  <autoFilter ref="A40:V54" xr:uid="{DC917440-B511-48BB-9C2C-33A21A9A2794}"/>
  <sortState xmlns:xlrd2="http://schemas.microsoft.com/office/spreadsheetml/2017/richdata2" ref="A41:V54">
    <sortCondition descending="1" ref="U41:U54"/>
  </sortState>
  <tableColumns count="22">
    <tableColumn id="1" xr3:uid="{8A0E9CE7-E3C9-48CA-98E2-3F036380B622}" name="Lugar" dataDxfId="398"/>
    <tableColumn id="2" xr3:uid="{9E350AC4-9E6B-4A72-8710-A081A54A3D55}" name="Jinete" dataDxfId="397"/>
    <tableColumn id="3" xr3:uid="{A5B61E57-2765-4A29-BA16-542F1958989C}" name="Caballo" dataDxfId="396"/>
    <tableColumn id="4" xr3:uid="{EB846A8F-C237-40BD-99D4-C5FD044BE43C}" name="Asociacion" dataDxfId="395"/>
    <tableColumn id="5" xr3:uid="{85DA4E2B-650F-4720-A204-54D04AC74E1E}" name="21-Feb" dataDxfId="394"/>
    <tableColumn id="6" xr3:uid="{37923B2D-2EC1-44F3-956F-32B391BB11CE}" name="22-Feb" dataDxfId="393"/>
    <tableColumn id="7" xr3:uid="{3595CD5D-B25D-428F-AE0C-EC55D9B61C6D}" name="14-Mar" dataDxfId="392"/>
    <tableColumn id="8" xr3:uid="{1C5BE51E-49AE-40D5-9818-A803747D502C}" name="15-Mar" dataDxfId="391"/>
    <tableColumn id="9" xr3:uid="{8A055B30-9EFD-4145-81F1-A5416BF1EE81}" name="25-Apr" dataDxfId="390"/>
    <tableColumn id="10" xr3:uid="{31F87B3C-C7B8-421D-A6B5-266789EE791C}" name="26-Apr" dataDxfId="389"/>
    <tableColumn id="11" xr3:uid="{C22D760F-CA56-47A6-A3BB-985CD011AE3B}" name="16-May" dataDxfId="388"/>
    <tableColumn id="12" xr3:uid="{8A3FBBF7-E24A-47BE-9472-CD0BF0723DA4}" name="17-May" dataDxfId="387"/>
    <tableColumn id="13" xr3:uid="{E1EE81EB-4384-40AE-9AB5-03B37F2F375F}" name="13-Jun" dataDxfId="386"/>
    <tableColumn id="14" xr3:uid="{868AE6A6-F7FA-4483-96D9-5143A02844BE}" name="14-Jun" dataDxfId="385"/>
    <tableColumn id="15" xr3:uid="{01B071A1-6D80-428C-AEA1-591775C30C3E}" name="08-Aug" dataDxfId="384"/>
    <tableColumn id="16" xr3:uid="{CA25C3B3-8D73-4004-AE1C-FBFC92FAB1E2}" name="09-Aug" dataDxfId="383"/>
    <tableColumn id="17" xr3:uid="{4A0FA821-627D-4AB7-9332-1CED7134BD90}" name="14-Nov" dataDxfId="382"/>
    <tableColumn id="18" xr3:uid="{AE86FE0D-886A-435E-BF50-7F52E24E0A5A}" name="15-Nov" dataDxfId="381"/>
    <tableColumn id="19" xr3:uid="{F50C5011-BF9F-4898-BADB-A3BFBFC84314}" name="28-Nov" dataDxfId="380"/>
    <tableColumn id="20" xr3:uid="{30AB503D-2140-43E2-9CD4-3538983EF78E}" name="29-Nov" dataDxfId="379"/>
    <tableColumn id="21" xr3:uid="{6D499EFC-5DE0-4B4F-92C9-5985716D3D19}" name="TOTAL" dataDxfId="378">
      <calculatedColumnFormula>SUM(E41:S41)</calculatedColumnFormula>
    </tableColumn>
    <tableColumn id="22" xr3:uid="{7DB8F9DF-09CB-4EBB-876F-B480D490945E}" name="Column1" dataDxfId="377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060D30-5363-4C24-9774-1856B2C91A3B}" name="Table4" displayName="Table4" ref="A57:V77" totalsRowShown="0" headerRowDxfId="376" dataDxfId="375" tableBorderDxfId="374">
  <autoFilter ref="A57:V77" xr:uid="{81060D30-5363-4C24-9774-1856B2C91A3B}"/>
  <sortState xmlns:xlrd2="http://schemas.microsoft.com/office/spreadsheetml/2017/richdata2" ref="A58:V77">
    <sortCondition descending="1" ref="U58:U77"/>
  </sortState>
  <tableColumns count="22">
    <tableColumn id="1" xr3:uid="{04C66775-AE9D-4F43-9B65-E44F35FB8682}" name="Lugar" dataDxfId="373"/>
    <tableColumn id="2" xr3:uid="{EA3BAD24-787F-4C27-9E1B-D79AA88F6FFA}" name="Jinete" dataDxfId="372"/>
    <tableColumn id="3" xr3:uid="{F964E037-9984-402F-9264-7CD550763192}" name="Caballo" dataDxfId="371"/>
    <tableColumn id="4" xr3:uid="{734222AC-40E1-409F-B9B9-F3A9FA85D551}" name="Asociacion" dataDxfId="370"/>
    <tableColumn id="5" xr3:uid="{67409722-5B45-46F1-8760-75053A893E82}" name="21-Feb" dataDxfId="369"/>
    <tableColumn id="6" xr3:uid="{8436000F-A52D-4729-B8DD-6A35F0A6E86D}" name="22-Feb" dataDxfId="368"/>
    <tableColumn id="7" xr3:uid="{27925B6B-F708-44F3-A38A-86982E61AAE4}" name="14-Mar" dataDxfId="367"/>
    <tableColumn id="8" xr3:uid="{AD6EF570-6562-424E-A1C5-DCB3BE72EC32}" name="15-Mar" dataDxfId="366"/>
    <tableColumn id="9" xr3:uid="{9516ADD0-CA0B-4419-85BD-D7212C76049F}" name="25-Apr" dataDxfId="365"/>
    <tableColumn id="10" xr3:uid="{FC07BA5D-F480-4953-8EC7-0A59212B2757}" name="26-Apr" dataDxfId="364"/>
    <tableColumn id="11" xr3:uid="{FC80AAC5-829E-410D-9BE3-2972758A49ED}" name="16-May" dataDxfId="363"/>
    <tableColumn id="12" xr3:uid="{527BB4E0-5225-47D4-8D43-9BB4445160F7}" name="17-May" dataDxfId="362"/>
    <tableColumn id="13" xr3:uid="{4004E8F7-9E56-47B4-BBE5-597867AAED73}" name="13-Jun" dataDxfId="361"/>
    <tableColumn id="14" xr3:uid="{A634AEB4-A773-4FE8-9E52-BD1763AA9459}" name="14-Jun" dataDxfId="360"/>
    <tableColumn id="15" xr3:uid="{F65C0C8A-3240-477C-AE73-7B1DA87E6F10}" name="08-Aug" dataDxfId="359"/>
    <tableColumn id="16" xr3:uid="{1973A9F1-9E7A-428A-84E0-99A76404B1ED}" name="09-Aug" dataDxfId="358"/>
    <tableColumn id="17" xr3:uid="{6F2A8197-C4B0-4DA6-871F-716D7C0EB2C1}" name="14-Nov" dataDxfId="357"/>
    <tableColumn id="18" xr3:uid="{2EBC0CFD-D6EC-4792-8E23-7A0E451940D3}" name="15-Nov" dataDxfId="356"/>
    <tableColumn id="19" xr3:uid="{8C425E85-92AB-4B73-9EFC-4805D5013ED6}" name="28-Nov" dataDxfId="355"/>
    <tableColumn id="20" xr3:uid="{ACA9D293-D36F-4D55-99EF-E17045A6C69C}" name="29-Nov" dataDxfId="354"/>
    <tableColumn id="21" xr3:uid="{0CF8371F-077D-4E12-8243-AD4C5A7278A4}" name="Total" dataDxfId="353">
      <calculatedColumnFormula>SUM(E58:S58)</calculatedColumnFormula>
    </tableColumn>
    <tableColumn id="22" xr3:uid="{48F25655-225B-452F-A2C9-833CC2241E0E}" name="Column1" dataDxfId="352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10B5F7C-2CBF-4674-99C7-3E549A3CCEFA}" name="Table5" displayName="Table5" ref="A80:V89" totalsRowShown="0" headerRowDxfId="351" tableBorderDxfId="350">
  <autoFilter ref="A80:V89" xr:uid="{910B5F7C-2CBF-4674-99C7-3E549A3CCEFA}"/>
  <sortState xmlns:xlrd2="http://schemas.microsoft.com/office/spreadsheetml/2017/richdata2" ref="A81:V89">
    <sortCondition descending="1" ref="U81:U89"/>
  </sortState>
  <tableColumns count="22">
    <tableColumn id="1" xr3:uid="{CA3072FC-02D5-48B2-9221-42CDCE4BAF61}" name="Lugar" dataDxfId="349"/>
    <tableColumn id="2" xr3:uid="{FB04304C-4BFD-4965-AAFC-903E717B5AE9}" name="Jinete" dataDxfId="348"/>
    <tableColumn id="3" xr3:uid="{7AE2AB6F-9491-4774-96B5-C054550AE447}" name="Caballo" dataDxfId="347"/>
    <tableColumn id="4" xr3:uid="{CB2FF317-C56E-461E-8C2B-9DD0CE253A1D}" name="Asociacion" dataDxfId="346"/>
    <tableColumn id="5" xr3:uid="{4EF34482-F2BA-4D4B-8F51-693BB8968A64}" name="21-Feb" dataDxfId="345"/>
    <tableColumn id="6" xr3:uid="{A43973F7-DFD9-4148-9FDD-1E3F39BC1375}" name="22-Feb" dataDxfId="344"/>
    <tableColumn id="7" xr3:uid="{68C311EF-0214-4F71-8B57-16BEE333B90D}" name="14-Mar" dataDxfId="343"/>
    <tableColumn id="8" xr3:uid="{05939E7D-7336-418E-B2E7-327765FFEAAB}" name="15-Mar" dataDxfId="342"/>
    <tableColumn id="9" xr3:uid="{BBEDC45F-E1D7-47D7-A4D4-B92EE9964F68}" name="25-Apr" dataDxfId="341"/>
    <tableColumn id="10" xr3:uid="{F8AC6C95-4867-4038-8C5C-692C0DCB6E29}" name="26-Apr" dataDxfId="340"/>
    <tableColumn id="11" xr3:uid="{2220A99D-C851-4B9A-A016-52ECF1458856}" name="16-May" dataDxfId="339"/>
    <tableColumn id="12" xr3:uid="{E26D4141-7219-411E-89D8-42C36752D999}" name="17-May" dataDxfId="338"/>
    <tableColumn id="13" xr3:uid="{486D1961-3EAB-419E-8687-9AD60EFD732D}" name="13-Jun" dataDxfId="337"/>
    <tableColumn id="14" xr3:uid="{80B3664F-7823-4F1E-B139-45D12A0C2B2D}" name="14-Jun" dataDxfId="336"/>
    <tableColumn id="15" xr3:uid="{0E1084F4-58DE-4254-B675-9089DE179F12}" name="08-Aug" dataDxfId="335"/>
    <tableColumn id="16" xr3:uid="{C12AAD88-0AA3-47AF-B079-B26A48BBC568}" name="09-Aug" dataDxfId="334"/>
    <tableColumn id="17" xr3:uid="{EFB8BD69-061E-48D3-A55C-9EF118E49977}" name="14-Nov" dataDxfId="333"/>
    <tableColumn id="18" xr3:uid="{0849324C-E27A-4533-9E98-AF1F0EE9ECFC}" name="15-Nov" dataDxfId="332"/>
    <tableColumn id="19" xr3:uid="{064FC3C5-ED2E-4EA0-A223-B4902ADB62A6}" name="28-Nov" dataDxfId="331"/>
    <tableColumn id="20" xr3:uid="{9A3AAE0F-C82F-45F9-A220-632785F4E593}" name="29-Nov" dataDxfId="330"/>
    <tableColumn id="21" xr3:uid="{1FE50CDE-8088-4B7E-B913-223C16EAE649}" name="Total" dataDxfId="329">
      <calculatedColumnFormula>SUM(E81:S81)</calculatedColumnFormula>
    </tableColumn>
    <tableColumn id="22" xr3:uid="{CAE82EB7-B24E-4DFF-A797-29C7C195480D}" name="Column1" dataDxfId="328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4658134-A574-48BD-8C39-1CB58504D421}" name="Table6" displayName="Table6" ref="A92:V108" totalsRowShown="0" headerRowDxfId="327" tableBorderDxfId="326">
  <autoFilter ref="A92:V108" xr:uid="{44658134-A574-48BD-8C39-1CB58504D421}"/>
  <sortState xmlns:xlrd2="http://schemas.microsoft.com/office/spreadsheetml/2017/richdata2" ref="A93:V108">
    <sortCondition descending="1" ref="U93:U108"/>
  </sortState>
  <tableColumns count="22">
    <tableColumn id="1" xr3:uid="{8BCD271B-1B01-4EE5-BC1D-0BA1142D2A92}" name="Lugar" dataDxfId="325"/>
    <tableColumn id="2" xr3:uid="{E91AB15C-6F0A-4354-8BA7-0621843C68C0}" name="Jinete" dataDxfId="324"/>
    <tableColumn id="3" xr3:uid="{F79D500D-79C4-49A1-8938-481D06B2AA0D}" name="Caballo" dataDxfId="323"/>
    <tableColumn id="4" xr3:uid="{889DCF8C-702D-4165-96FA-69DBA923BBFC}" name="Asociacion" dataDxfId="322"/>
    <tableColumn id="5" xr3:uid="{C943AB56-015C-41D8-84A3-ECEF372021DF}" name="21-Feb" dataDxfId="321"/>
    <tableColumn id="6" xr3:uid="{0E4BC4F0-35DA-420A-9FD5-F8897D12D765}" name="22-Feb" dataDxfId="320"/>
    <tableColumn id="7" xr3:uid="{75747081-9940-4F9C-9280-E43820A3BE81}" name="14-Mar" dataDxfId="319"/>
    <tableColumn id="8" xr3:uid="{D72CE401-3ED2-4C27-B23B-DAC2C5DA6704}" name="15-Mar" dataDxfId="318"/>
    <tableColumn id="9" xr3:uid="{52C85282-CF40-4AF1-AF24-C193D9B6E82E}" name="25-Apr" dataDxfId="317"/>
    <tableColumn id="10" xr3:uid="{69AD06F4-4437-4E8B-9A1C-AC1D3F780E3D}" name="26-Apr" dataDxfId="316"/>
    <tableColumn id="11" xr3:uid="{31C20251-11A1-4DD4-804E-50166E0197BB}" name="16-May" dataDxfId="315"/>
    <tableColumn id="12" xr3:uid="{56208B1D-55C6-4779-AA9A-6973356B1472}" name="17-May" dataDxfId="314"/>
    <tableColumn id="13" xr3:uid="{27E12CBE-ED70-41AE-8766-B5C6A838CF9E}" name="13-Jun" dataDxfId="313"/>
    <tableColumn id="14" xr3:uid="{52C7604B-0A79-42E9-82F4-36A9AB9F70DB}" name="14-Jun" dataDxfId="312"/>
    <tableColumn id="15" xr3:uid="{A5EFD6F6-4054-4DB1-9B1B-9A96886A84DF}" name="08-Aug" dataDxfId="311"/>
    <tableColumn id="16" xr3:uid="{F88B8BD4-DC78-4038-A276-F8414D10B290}" name="09-Aug" dataDxfId="310"/>
    <tableColumn id="17" xr3:uid="{69B2123C-550C-4CE8-A60E-C1CB540A42C2}" name="14-Nov" dataDxfId="309"/>
    <tableColumn id="18" xr3:uid="{43879361-2494-45BA-80D8-410A43622261}" name="15-Nov" dataDxfId="308"/>
    <tableColumn id="19" xr3:uid="{B4318BA7-D8B2-4DBF-AB12-BD38840ECE1D}" name="28-Nov" dataDxfId="307"/>
    <tableColumn id="20" xr3:uid="{B9985F73-F118-4506-BCD9-E03314F9CC52}" name="29-Nov" dataDxfId="306"/>
    <tableColumn id="21" xr3:uid="{1F15D2E7-9D98-4879-9AB6-179B9426E71E}" name="Total" dataDxfId="305">
      <calculatedColumnFormula>SUM(Table6[[#This Row],[21-Feb]:[29-Nov]])</calculatedColumnFormula>
    </tableColumn>
    <tableColumn id="22" xr3:uid="{415CF3F3-C9AB-4CF3-A41A-6BC0F83F7DA3}" name="Column1" dataDxfId="304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694E8A0-6C08-4111-91B2-362317C80749}" name="Table7" displayName="Table7" ref="A112:U125" totalsRowShown="0" headerRowDxfId="303" tableBorderDxfId="302">
  <autoFilter ref="A112:U125" xr:uid="{F694E8A0-6C08-4111-91B2-362317C80749}"/>
  <sortState xmlns:xlrd2="http://schemas.microsoft.com/office/spreadsheetml/2017/richdata2" ref="A113:U125">
    <sortCondition descending="1" ref="U113:U125"/>
  </sortState>
  <tableColumns count="21">
    <tableColumn id="1" xr3:uid="{972EF474-2997-4AF6-A2A0-7A4C129DF76A}" name="Lugar" dataDxfId="301"/>
    <tableColumn id="2" xr3:uid="{459589DB-BD72-4FDB-B762-64883FD57AC0}" name="Jinete" dataDxfId="300"/>
    <tableColumn id="3" xr3:uid="{A0F4789D-D58E-4E2E-933F-27B9957F7A36}" name="Caballo" dataDxfId="299"/>
    <tableColumn id="4" xr3:uid="{A3E3289D-1958-43E8-A35D-5F89596498E5}" name="Asociacion" dataDxfId="298"/>
    <tableColumn id="5" xr3:uid="{D7337003-88EF-46B0-8254-6D7BB47559C8}" name="21-Feb" dataDxfId="297"/>
    <tableColumn id="6" xr3:uid="{1CA0A928-1992-4A5B-9F0B-DA3BC49E02CB}" name="22-Feb" dataDxfId="296"/>
    <tableColumn id="7" xr3:uid="{0912355C-9382-4B07-B63E-B810E9BCBBB4}" name="14-Mar" dataDxfId="295"/>
    <tableColumn id="8" xr3:uid="{0E6EA465-FB60-4CF5-91C8-6D2DAAB122C5}" name="15-Mar" dataDxfId="294"/>
    <tableColumn id="9" xr3:uid="{E2C860F9-5933-4BD9-B42D-D29932946B55}" name="25-Apr" dataDxfId="293"/>
    <tableColumn id="10" xr3:uid="{95BB84C6-B1F2-402B-97E1-8DCFADD92989}" name="26-Apr" dataDxfId="292"/>
    <tableColumn id="11" xr3:uid="{B8912F62-02CC-4D3C-B44C-9B79CFAFC539}" name="16-May" dataDxfId="291"/>
    <tableColumn id="12" xr3:uid="{65B6D0F8-5E35-4CFB-89D9-156878DC76C6}" name="17-May" dataDxfId="290"/>
    <tableColumn id="13" xr3:uid="{E873495B-0DFE-4B83-AFDB-20AA2538BCFC}" name="13-Jun" dataDxfId="289"/>
    <tableColumn id="14" xr3:uid="{BF38909F-4805-4975-81BB-78EA336BA70D}" name="14-Jun" dataDxfId="288"/>
    <tableColumn id="15" xr3:uid="{968C6546-A3AC-419A-9758-50FEF78C5887}" name="08-Aug"/>
    <tableColumn id="16" xr3:uid="{3164281A-D095-4EBC-A406-266645C916D7}" name="09-Aug"/>
    <tableColumn id="17" xr3:uid="{819269EF-518D-4CE2-9C55-5342EC3E3EB9}" name="14-Nov"/>
    <tableColumn id="18" xr3:uid="{BDEF45FA-70EF-400F-BEBD-1D12097A911E}" name="15-Nov"/>
    <tableColumn id="19" xr3:uid="{796676F7-3E3A-42AA-9D0A-D2729FF2902A}" name="28-Nov"/>
    <tableColumn id="20" xr3:uid="{650A5515-009F-4170-B809-390BF6843084}" name="29-Nov" dataDxfId="287"/>
    <tableColumn id="21" xr3:uid="{CBAEB6F1-CA13-45BB-B02E-C248F13F813F}" name="Total" dataDxfId="286">
      <calculatedColumnFormula>SUM(Table7[[#This Row],[21-Feb]:[29-Nov]])</calculatedColumnFormula>
    </tableColumn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336D39-2AFA-4B05-B34D-618CDAC2E07B}" name="Table8" displayName="Table8" ref="A128:U129" totalsRowShown="0" headerRowDxfId="285" tableBorderDxfId="284">
  <autoFilter ref="A128:U129" xr:uid="{4E336D39-2AFA-4B05-B34D-618CDAC2E07B}"/>
  <tableColumns count="21">
    <tableColumn id="1" xr3:uid="{4BCBEC5A-0F72-4EF2-A7CD-A7B679F63C5D}" name="Lugar" dataDxfId="283"/>
    <tableColumn id="2" xr3:uid="{B18EBF95-0714-4E38-A93C-40204F254849}" name="Jinete" dataDxfId="282"/>
    <tableColumn id="3" xr3:uid="{B3232B26-888E-4D9E-9622-2B3541E815E3}" name="Caballo" dataDxfId="281"/>
    <tableColumn id="4" xr3:uid="{54F6D2A3-BC6A-4ECA-A70A-81311436F023}" name="Asociacion" dataDxfId="280"/>
    <tableColumn id="5" xr3:uid="{C0407B2D-9E4A-4392-935F-31E02C5B19D8}" name="21-Feb" dataDxfId="279"/>
    <tableColumn id="6" xr3:uid="{1BBE4480-1B8B-4CA3-97DF-184E4BE30CFA}" name="22-Feb" dataDxfId="278"/>
    <tableColumn id="7" xr3:uid="{A2D25731-A046-43E5-98E2-1C09A3C0EDAD}" name="14-Mar" dataDxfId="277"/>
    <tableColumn id="8" xr3:uid="{3362F5FE-BD34-4907-A4A8-B1663F7C6E3D}" name="15-Mar" dataDxfId="276"/>
    <tableColumn id="9" xr3:uid="{04BD145B-A52B-4957-8C77-DCE920A25C92}" name="25-Apr" dataDxfId="275"/>
    <tableColumn id="10" xr3:uid="{B65A6D98-0BEC-4E57-ACD0-170C0F33A9B7}" name="26-Apr" dataDxfId="274"/>
    <tableColumn id="11" xr3:uid="{868E1CC9-A664-4092-8842-6EE8C6F8F04B}" name="16-May" dataDxfId="273"/>
    <tableColumn id="12" xr3:uid="{2991C886-B38F-46C4-8BD3-CC08EF5BBD4A}" name="17-May" dataDxfId="272"/>
    <tableColumn id="13" xr3:uid="{5D020B86-2DC0-44B5-9D63-2D77E5E0760A}" name="13-Jun" dataDxfId="271"/>
    <tableColumn id="14" xr3:uid="{04771072-7977-43C7-B8A1-3E9A95CB3C24}" name="14-Jun" dataDxfId="270"/>
    <tableColumn id="15" xr3:uid="{45F97D98-0E0B-47E3-A897-184F9E88A20F}" name="08-Aug" dataDxfId="269"/>
    <tableColumn id="16" xr3:uid="{8252E24A-0D65-4009-A621-FD13E5240EBD}" name="09-Aug" dataDxfId="268"/>
    <tableColumn id="17" xr3:uid="{E9CAFA10-5BA7-4F6E-9877-3237B3612668}" name="14-Nov" dataDxfId="267"/>
    <tableColumn id="18" xr3:uid="{E2D0D174-57DB-4B60-91BF-C1756B6B63D6}" name="15-Nov" dataDxfId="266"/>
    <tableColumn id="19" xr3:uid="{78A7AA33-3400-49EA-8C57-165B5B463577}" name="28-Nov" dataDxfId="265"/>
    <tableColumn id="20" xr3:uid="{12E128D5-9B05-4CC0-833F-CDEEBBF63D3D}" name="29-Nov" dataDxfId="264"/>
    <tableColumn id="21" xr3:uid="{02CD2054-89E0-418E-B215-9B376CA8BFBA}" name="Total" dataDxfId="263">
      <calculatedColumnFormula>SUM(E129:T129)</calculatedColumnFormula>
    </tableColumn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A3D575-8EF3-4F6D-8A7B-C35D14775AD0}" name="Table9" displayName="Table9" ref="A133:U136" totalsRowShown="0" headerRowDxfId="262" tableBorderDxfId="261">
  <autoFilter ref="A133:U136" xr:uid="{68A3D575-8EF3-4F6D-8A7B-C35D14775AD0}"/>
  <sortState xmlns:xlrd2="http://schemas.microsoft.com/office/spreadsheetml/2017/richdata2" ref="A134:U136">
    <sortCondition descending="1" ref="U134:U136"/>
  </sortState>
  <tableColumns count="21">
    <tableColumn id="1" xr3:uid="{A1A4CC94-9992-4A34-80D9-FA96BD3D36E7}" name="Lugar" dataDxfId="260"/>
    <tableColumn id="2" xr3:uid="{373B08B2-8E9B-4142-93D3-99F0EF1D581D}" name="Jinete" dataDxfId="259"/>
    <tableColumn id="3" xr3:uid="{183E9AB8-C07B-4683-B7EF-D777ADC14C12}" name="Caballo" dataDxfId="258"/>
    <tableColumn id="4" xr3:uid="{C2C56C44-7368-4A0D-AED0-F05BEB57EB04}" name="Asociacion" dataDxfId="257"/>
    <tableColumn id="5" xr3:uid="{4DC50A68-3CD1-427C-915B-7783C29F40C5}" name="21-Feb" dataDxfId="256"/>
    <tableColumn id="6" xr3:uid="{E5C06BA7-0767-4DE2-8E83-36AC14E90618}" name="22-Feb" dataDxfId="255"/>
    <tableColumn id="7" xr3:uid="{62EF5A33-A089-4790-AE90-4D982B91FBD0}" name="14-Mar" dataDxfId="254"/>
    <tableColumn id="8" xr3:uid="{A86160FC-CEA1-4318-88D4-26B63E097992}" name="15-Mar" dataDxfId="253"/>
    <tableColumn id="9" xr3:uid="{948FDBA1-5657-419D-ACDE-1476606806CA}" name="25-Apr" dataDxfId="252"/>
    <tableColumn id="10" xr3:uid="{E4034EFF-3F5F-45BC-9EB2-4A8DBCEEE84E}" name="26-Apr" dataDxfId="251"/>
    <tableColumn id="11" xr3:uid="{9FD10777-8599-4F74-86D7-C869604FF24C}" name="16-May" dataDxfId="250"/>
    <tableColumn id="12" xr3:uid="{FC39E451-7AD1-4638-9291-B56935B3AF19}" name="17-May" dataDxfId="249"/>
    <tableColumn id="13" xr3:uid="{32297E69-2EB8-46A6-B691-AA52ECAB627E}" name="13-Jun" dataDxfId="248"/>
    <tableColumn id="14" xr3:uid="{203B9E60-F90D-4C31-B499-43FC1D59AB98}" name="14-Jun" dataDxfId="247"/>
    <tableColumn id="15" xr3:uid="{51D2F59A-3BA9-427F-B8EE-546BE08E0364}" name="08-Aug" dataDxfId="246"/>
    <tableColumn id="16" xr3:uid="{F186B29E-BB7E-4C08-A559-66E968D34990}" name="09-Aug" dataDxfId="245"/>
    <tableColumn id="17" xr3:uid="{7756C99F-2AD6-4348-9E5E-0BDE0169A362}" name="14-Nov" dataDxfId="244"/>
    <tableColumn id="18" xr3:uid="{997BE066-168E-4E26-B0A4-3E73ECFB34B0}" name="15-Nov" dataDxfId="243"/>
    <tableColumn id="19" xr3:uid="{81115DBA-A031-430F-8EA1-D9E258B2C2A3}" name="28-Nov" dataDxfId="242"/>
    <tableColumn id="20" xr3:uid="{1A0EDF93-A115-4F20-B20D-F5F8E8066D14}" name="29-Nov" dataDxfId="241"/>
    <tableColumn id="21" xr3:uid="{A13B5536-4DBA-43D4-8BFA-C257009F5692}" name="Total" dataDxfId="240">
      <calculatedColumnFormula>SUM(Table9[[#This Row],[21-Feb]:[29-Nov]])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E453-B857-42E5-9CD2-4609226CEFF1}">
  <dimension ref="A1:SS215"/>
  <sheetViews>
    <sheetView tabSelected="1" topLeftCell="A184" zoomScale="65" zoomScaleNormal="78" zoomScaleSheetLayoutView="46" zoomScalePageLayoutView="81" workbookViewId="0">
      <selection activeCell="M205" sqref="M205"/>
    </sheetView>
  </sheetViews>
  <sheetFormatPr defaultColWidth="9" defaultRowHeight="13.5" customHeight="1" x14ac:dyDescent="0.4"/>
  <cols>
    <col min="1" max="1" width="7.3984375" style="2" customWidth="1"/>
    <col min="2" max="2" width="24.73046875" style="1" customWidth="1"/>
    <col min="3" max="3" width="20.59765625" style="1" customWidth="1"/>
    <col min="4" max="4" width="10.33203125" style="1" customWidth="1"/>
    <col min="5" max="10" width="9" style="1" customWidth="1"/>
    <col min="11" max="14" width="10.59765625" style="1" customWidth="1"/>
    <col min="15" max="15" width="12.3984375" style="1" customWidth="1"/>
    <col min="16" max="19" width="10.59765625" style="1" customWidth="1"/>
    <col min="20" max="20" width="10.46484375" style="1" customWidth="1"/>
    <col min="21" max="21" width="9" style="1" customWidth="1"/>
    <col min="22" max="16384" width="9" style="1"/>
  </cols>
  <sheetData>
    <row r="1" spans="1:21" ht="37.15" customHeight="1" x14ac:dyDescent="0.65">
      <c r="A1" s="120" t="s">
        <v>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5" spans="1:21" ht="13.5" customHeight="1" x14ac:dyDescent="0.45">
      <c r="B5" s="3" t="s">
        <v>11</v>
      </c>
      <c r="C5" s="4" t="s">
        <v>12</v>
      </c>
      <c r="D5" s="5" t="s">
        <v>13</v>
      </c>
    </row>
    <row r="6" spans="1:21" ht="13.5" customHeight="1" x14ac:dyDescent="0.45">
      <c r="B6" s="59"/>
    </row>
    <row r="8" spans="1:21" s="41" customFormat="1" ht="27.4" customHeight="1" x14ac:dyDescent="0.65">
      <c r="A8" s="121" t="s">
        <v>0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13.5" customHeight="1" x14ac:dyDescent="0.45">
      <c r="A9" s="2" t="s">
        <v>15</v>
      </c>
      <c r="B9" s="1" t="s">
        <v>16</v>
      </c>
      <c r="C9" s="1" t="s">
        <v>17</v>
      </c>
      <c r="D9" s="1" t="s">
        <v>18</v>
      </c>
      <c r="E9" s="112" t="s">
        <v>118</v>
      </c>
      <c r="F9" s="112" t="s">
        <v>119</v>
      </c>
      <c r="G9" s="112" t="s">
        <v>120</v>
      </c>
      <c r="H9" s="112" t="s">
        <v>121</v>
      </c>
      <c r="I9" s="112" t="s">
        <v>122</v>
      </c>
      <c r="J9" s="112" t="s">
        <v>123</v>
      </c>
      <c r="K9" s="112" t="s">
        <v>124</v>
      </c>
      <c r="L9" s="112" t="s">
        <v>125</v>
      </c>
      <c r="M9" s="112" t="s">
        <v>126</v>
      </c>
      <c r="N9" s="112" t="s">
        <v>127</v>
      </c>
      <c r="O9" s="112" t="s">
        <v>128</v>
      </c>
      <c r="P9" s="112" t="s">
        <v>129</v>
      </c>
      <c r="Q9" s="112" t="s">
        <v>130</v>
      </c>
      <c r="R9" s="112" t="s">
        <v>131</v>
      </c>
      <c r="S9" s="112" t="s">
        <v>132</v>
      </c>
      <c r="T9" s="112" t="s">
        <v>133</v>
      </c>
      <c r="U9" s="1" t="s">
        <v>14</v>
      </c>
    </row>
    <row r="10" spans="1:21" ht="13.5" customHeight="1" x14ac:dyDescent="0.45">
      <c r="A10" s="6">
        <v>1</v>
      </c>
      <c r="B10" s="73" t="s">
        <v>95</v>
      </c>
      <c r="C10" s="73" t="s">
        <v>96</v>
      </c>
      <c r="D10" s="73" t="s">
        <v>36</v>
      </c>
      <c r="E10" s="74">
        <v>63.125</v>
      </c>
      <c r="F10" s="11">
        <v>65.625</v>
      </c>
      <c r="G10" s="11">
        <v>61.5</v>
      </c>
      <c r="H10" s="11">
        <v>67.5</v>
      </c>
      <c r="I10" s="11">
        <v>64</v>
      </c>
      <c r="J10" s="11">
        <v>60.6</v>
      </c>
      <c r="K10" s="11">
        <v>66.09</v>
      </c>
      <c r="L10" s="9">
        <v>68.5</v>
      </c>
      <c r="M10" s="10"/>
      <c r="N10" s="9"/>
      <c r="O10" s="11"/>
      <c r="P10" s="9"/>
      <c r="Q10" s="9"/>
      <c r="R10" s="9"/>
      <c r="S10" s="9"/>
      <c r="T10" s="10"/>
      <c r="U10" s="62">
        <f>SUM(E10:T10)</f>
        <v>516.94000000000005</v>
      </c>
    </row>
    <row r="11" spans="1:21" ht="14.45" customHeight="1" x14ac:dyDescent="0.45">
      <c r="A11" s="6">
        <v>2</v>
      </c>
      <c r="B11" s="73" t="s">
        <v>99</v>
      </c>
      <c r="C11" s="73" t="s">
        <v>96</v>
      </c>
      <c r="D11" s="73" t="s">
        <v>36</v>
      </c>
      <c r="E11" s="74">
        <v>67.1875</v>
      </c>
      <c r="F11" s="23"/>
      <c r="G11" s="29">
        <v>60.6</v>
      </c>
      <c r="H11" s="29">
        <v>68.099999999999994</v>
      </c>
      <c r="I11" s="29">
        <v>60.1</v>
      </c>
      <c r="J11" s="11">
        <v>62</v>
      </c>
      <c r="K11" s="11">
        <v>67.8</v>
      </c>
      <c r="L11" s="29">
        <v>69.8</v>
      </c>
      <c r="M11" s="29"/>
      <c r="N11" s="40"/>
      <c r="O11" s="40"/>
      <c r="P11" s="40"/>
      <c r="Q11" s="68"/>
      <c r="R11" s="68"/>
      <c r="S11" s="68"/>
      <c r="T11" s="68"/>
      <c r="U11" s="62">
        <f>SUM(E11:T11)</f>
        <v>455.58749999999998</v>
      </c>
    </row>
    <row r="12" spans="1:21" ht="14.45" customHeight="1" x14ac:dyDescent="0.45">
      <c r="A12" s="6">
        <v>3</v>
      </c>
      <c r="B12" s="7" t="s">
        <v>139</v>
      </c>
      <c r="C12" s="7" t="s">
        <v>140</v>
      </c>
      <c r="D12" s="7" t="s">
        <v>8</v>
      </c>
      <c r="E12" s="8"/>
      <c r="F12" s="9"/>
      <c r="G12" s="11">
        <v>60.3</v>
      </c>
      <c r="H12" s="11">
        <v>64.599999999999994</v>
      </c>
      <c r="I12" s="9">
        <v>59.5</v>
      </c>
      <c r="J12" s="9">
        <v>0</v>
      </c>
      <c r="K12" s="9">
        <v>63.9</v>
      </c>
      <c r="L12" s="9">
        <v>67.900000000000006</v>
      </c>
      <c r="M12" s="10">
        <v>60.75</v>
      </c>
      <c r="N12" s="10">
        <v>71.75</v>
      </c>
      <c r="O12" s="11"/>
      <c r="P12" s="11"/>
      <c r="Q12" s="9"/>
      <c r="R12" s="9"/>
      <c r="S12" s="9"/>
      <c r="T12" s="9"/>
      <c r="U12" s="62">
        <f>SUM(E12:T12)</f>
        <v>448.7</v>
      </c>
    </row>
    <row r="13" spans="1:21" ht="13.5" customHeight="1" x14ac:dyDescent="0.45">
      <c r="A13" s="6">
        <v>4</v>
      </c>
      <c r="B13" s="7" t="s">
        <v>97</v>
      </c>
      <c r="C13" s="7" t="s">
        <v>85</v>
      </c>
      <c r="D13" s="7" t="s">
        <v>8</v>
      </c>
      <c r="E13" s="8"/>
      <c r="F13" s="9"/>
      <c r="G13" s="11"/>
      <c r="H13" s="11"/>
      <c r="I13" s="10"/>
      <c r="J13" s="11">
        <v>69</v>
      </c>
      <c r="K13" s="9">
        <v>63.4</v>
      </c>
      <c r="L13" s="9">
        <v>67.8</v>
      </c>
      <c r="M13" s="9">
        <v>67.813000000000002</v>
      </c>
      <c r="N13" s="10">
        <v>72</v>
      </c>
      <c r="O13" s="11"/>
      <c r="P13" s="11"/>
      <c r="Q13" s="9"/>
      <c r="R13" s="9"/>
      <c r="S13" s="9"/>
      <c r="T13" s="9"/>
      <c r="U13" s="62">
        <f>SUM(E13:T13)</f>
        <v>340.01299999999998</v>
      </c>
    </row>
    <row r="14" spans="1:21" ht="13.5" customHeight="1" x14ac:dyDescent="0.45">
      <c r="A14" s="6">
        <v>5</v>
      </c>
      <c r="B14" s="7" t="s">
        <v>187</v>
      </c>
      <c r="C14" s="7" t="s">
        <v>140</v>
      </c>
      <c r="D14" s="7" t="s">
        <v>8</v>
      </c>
      <c r="E14" s="8"/>
      <c r="F14" s="9"/>
      <c r="G14" s="11"/>
      <c r="H14" s="11"/>
      <c r="I14" s="11">
        <v>0</v>
      </c>
      <c r="J14" s="9">
        <v>58.7</v>
      </c>
      <c r="K14" s="11">
        <v>66.400000000000006</v>
      </c>
      <c r="L14" s="9">
        <v>67.900000000000006</v>
      </c>
      <c r="M14" s="10">
        <v>62.5</v>
      </c>
      <c r="N14" s="9">
        <v>76.563000000000002</v>
      </c>
      <c r="O14" s="11"/>
      <c r="P14" s="11"/>
      <c r="Q14" s="9"/>
      <c r="R14" s="9"/>
      <c r="S14" s="9"/>
      <c r="T14" s="9"/>
      <c r="U14" s="62">
        <f>SUM(E14:T14)</f>
        <v>332.06299999999999</v>
      </c>
    </row>
    <row r="15" spans="1:21" ht="13.5" customHeight="1" x14ac:dyDescent="0.45">
      <c r="A15" s="6">
        <v>6</v>
      </c>
      <c r="B15" s="7" t="s">
        <v>186</v>
      </c>
      <c r="C15" s="7" t="s">
        <v>185</v>
      </c>
      <c r="D15" s="7" t="s">
        <v>36</v>
      </c>
      <c r="E15" s="8"/>
      <c r="F15" s="9"/>
      <c r="G15" s="9"/>
      <c r="H15" s="11"/>
      <c r="I15" s="11">
        <v>59.1</v>
      </c>
      <c r="J15" s="11">
        <v>59</v>
      </c>
      <c r="K15" s="11">
        <v>67.099999999999994</v>
      </c>
      <c r="L15" s="11">
        <v>68.5</v>
      </c>
      <c r="M15" s="11"/>
      <c r="N15" s="11"/>
      <c r="O15" s="11"/>
      <c r="P15" s="11"/>
      <c r="Q15" s="11"/>
      <c r="R15" s="11"/>
      <c r="S15" s="11"/>
      <c r="T15" s="11"/>
      <c r="U15" s="62">
        <f>SUM(E15:T15)</f>
        <v>253.7</v>
      </c>
    </row>
    <row r="16" spans="1:21" ht="13.5" customHeight="1" x14ac:dyDescent="0.45">
      <c r="A16" s="6">
        <v>7</v>
      </c>
      <c r="B16" s="7" t="s">
        <v>209</v>
      </c>
      <c r="C16" s="7" t="s">
        <v>78</v>
      </c>
      <c r="D16" s="7" t="s">
        <v>8</v>
      </c>
      <c r="E16" s="8"/>
      <c r="F16" s="9"/>
      <c r="G16" s="11"/>
      <c r="H16" s="11"/>
      <c r="I16" s="10"/>
      <c r="J16" s="10"/>
      <c r="K16" s="11">
        <v>67</v>
      </c>
      <c r="L16" s="11">
        <v>79.099999999999994</v>
      </c>
      <c r="M16" s="9"/>
      <c r="N16" s="9">
        <v>74.375</v>
      </c>
      <c r="O16" s="11"/>
      <c r="P16" s="11"/>
      <c r="Q16" s="9"/>
      <c r="R16" s="9"/>
      <c r="S16" s="9"/>
      <c r="T16" s="9"/>
      <c r="U16" s="62">
        <f>SUM(E16:T16)</f>
        <v>220.47499999999999</v>
      </c>
    </row>
    <row r="17" spans="1:22" ht="13.5" customHeight="1" x14ac:dyDescent="0.45">
      <c r="A17" s="6">
        <v>8</v>
      </c>
      <c r="B17" s="7" t="s">
        <v>216</v>
      </c>
      <c r="C17" s="7" t="s">
        <v>217</v>
      </c>
      <c r="D17" s="7" t="s">
        <v>38</v>
      </c>
      <c r="E17" s="8"/>
      <c r="F17" s="9"/>
      <c r="G17" s="11"/>
      <c r="H17" s="11"/>
      <c r="I17" s="10"/>
      <c r="J17" s="10"/>
      <c r="K17" s="11"/>
      <c r="L17" s="9"/>
      <c r="M17" s="11">
        <v>68.438000000000002</v>
      </c>
      <c r="N17" s="11">
        <v>73.75</v>
      </c>
      <c r="O17" s="11"/>
      <c r="P17" s="11"/>
      <c r="Q17" s="9"/>
      <c r="R17" s="9"/>
      <c r="S17" s="9"/>
      <c r="T17" s="9"/>
      <c r="U17" s="62">
        <f>SUM(E17:T17)</f>
        <v>142.18799999999999</v>
      </c>
    </row>
    <row r="18" spans="1:22" ht="13.5" customHeight="1" x14ac:dyDescent="0.45">
      <c r="A18" s="6">
        <v>9</v>
      </c>
      <c r="B18" s="7" t="s">
        <v>220</v>
      </c>
      <c r="C18" s="7" t="s">
        <v>219</v>
      </c>
      <c r="D18" s="7" t="s">
        <v>8</v>
      </c>
      <c r="E18" s="8"/>
      <c r="F18" s="9"/>
      <c r="G18" s="11"/>
      <c r="H18" s="11"/>
      <c r="I18" s="10"/>
      <c r="J18" s="10"/>
      <c r="K18" s="11"/>
      <c r="L18" s="9"/>
      <c r="M18" s="9">
        <v>65.625</v>
      </c>
      <c r="N18" s="9">
        <v>75</v>
      </c>
      <c r="O18" s="11"/>
      <c r="P18" s="11"/>
      <c r="Q18" s="9"/>
      <c r="R18" s="9"/>
      <c r="S18" s="11"/>
      <c r="T18" s="11"/>
      <c r="U18" s="62">
        <f>SUM(E18:T18)</f>
        <v>140.625</v>
      </c>
    </row>
    <row r="19" spans="1:22" ht="13.5" customHeight="1" x14ac:dyDescent="0.45">
      <c r="A19" s="6">
        <v>10</v>
      </c>
      <c r="B19" s="7" t="s">
        <v>221</v>
      </c>
      <c r="C19" s="7" t="s">
        <v>219</v>
      </c>
      <c r="D19" s="7" t="s">
        <v>8</v>
      </c>
      <c r="E19" s="8"/>
      <c r="F19" s="9"/>
      <c r="G19" s="11"/>
      <c r="H19" s="11"/>
      <c r="I19" s="10"/>
      <c r="J19" s="10"/>
      <c r="K19" s="11"/>
      <c r="L19" s="9"/>
      <c r="M19" s="9">
        <v>63.438000000000002</v>
      </c>
      <c r="N19" s="9">
        <v>73.125</v>
      </c>
      <c r="O19" s="11"/>
      <c r="P19" s="11"/>
      <c r="Q19" s="9"/>
      <c r="R19" s="9"/>
      <c r="S19" s="9"/>
      <c r="T19" s="9"/>
      <c r="U19" s="62">
        <f>SUM(E19:T19)</f>
        <v>136.56299999999999</v>
      </c>
    </row>
    <row r="20" spans="1:22" ht="13.5" customHeight="1" x14ac:dyDescent="0.45">
      <c r="A20" s="6">
        <v>11</v>
      </c>
      <c r="B20" s="7" t="s">
        <v>138</v>
      </c>
      <c r="C20" s="7" t="s">
        <v>96</v>
      </c>
      <c r="D20" s="7" t="s">
        <v>36</v>
      </c>
      <c r="E20" s="8"/>
      <c r="F20" s="9"/>
      <c r="G20" s="11">
        <v>64.3</v>
      </c>
      <c r="H20" s="11"/>
      <c r="I20" s="10"/>
      <c r="J20" s="10"/>
      <c r="K20" s="9">
        <v>67.099999999999994</v>
      </c>
      <c r="L20" s="9"/>
      <c r="M20" s="9"/>
      <c r="N20" s="9"/>
      <c r="O20" s="11"/>
      <c r="P20" s="11"/>
      <c r="Q20" s="9"/>
      <c r="R20" s="9"/>
      <c r="S20" s="9"/>
      <c r="T20" s="9"/>
      <c r="U20" s="62">
        <f>SUM(E20:T20)</f>
        <v>131.39999999999998</v>
      </c>
    </row>
    <row r="21" spans="1:22" ht="13.5" customHeight="1" x14ac:dyDescent="0.45">
      <c r="A21" s="6">
        <v>12</v>
      </c>
      <c r="B21" s="23" t="s">
        <v>141</v>
      </c>
      <c r="C21" s="23" t="s">
        <v>185</v>
      </c>
      <c r="D21" s="23" t="s">
        <v>36</v>
      </c>
      <c r="E21" s="23"/>
      <c r="F21" s="23"/>
      <c r="G21" s="29">
        <v>60.3</v>
      </c>
      <c r="H21" s="23"/>
      <c r="I21" s="40"/>
      <c r="J21" s="40"/>
      <c r="K21" s="11">
        <v>67.099999999999994</v>
      </c>
      <c r="L21" s="23"/>
      <c r="M21" s="23"/>
      <c r="N21" s="23"/>
      <c r="O21" s="23"/>
      <c r="P21" s="23"/>
      <c r="Q21" s="23"/>
      <c r="R21" s="23"/>
      <c r="S21" s="23"/>
      <c r="T21" s="23"/>
      <c r="U21" s="62">
        <f>SUM(E21:T21)</f>
        <v>127.39999999999999</v>
      </c>
    </row>
    <row r="22" spans="1:22" ht="13.5" customHeight="1" x14ac:dyDescent="0.45">
      <c r="A22" s="6">
        <v>13</v>
      </c>
      <c r="B22" s="7" t="s">
        <v>218</v>
      </c>
      <c r="C22" s="7" t="s">
        <v>219</v>
      </c>
      <c r="D22" s="7" t="s">
        <v>8</v>
      </c>
      <c r="E22" s="8"/>
      <c r="F22" s="9"/>
      <c r="G22" s="9"/>
      <c r="H22" s="11"/>
      <c r="I22" s="10"/>
      <c r="J22" s="10"/>
      <c r="K22" s="10"/>
      <c r="L22" s="11"/>
      <c r="M22" s="9">
        <v>66.875</v>
      </c>
      <c r="N22" s="11"/>
      <c r="O22" s="10"/>
      <c r="P22" s="10"/>
      <c r="Q22" s="11"/>
      <c r="R22" s="11"/>
      <c r="S22" s="11"/>
      <c r="T22" s="11"/>
      <c r="U22" s="62">
        <f>SUM(E22:T22)</f>
        <v>66.875</v>
      </c>
    </row>
    <row r="23" spans="1:22" ht="13.5" customHeight="1" x14ac:dyDescent="0.45">
      <c r="A23" s="6"/>
      <c r="B23" s="73" t="s">
        <v>97</v>
      </c>
      <c r="C23" s="73" t="s">
        <v>98</v>
      </c>
      <c r="D23" s="73" t="s">
        <v>8</v>
      </c>
      <c r="E23" s="74">
        <v>0</v>
      </c>
      <c r="F23" s="29">
        <v>0</v>
      </c>
      <c r="G23" s="23"/>
      <c r="H23" s="23"/>
      <c r="I23" s="29"/>
      <c r="J23" s="11"/>
      <c r="K23" s="40"/>
      <c r="L23" s="40"/>
      <c r="M23" s="40"/>
      <c r="N23" s="40"/>
      <c r="O23" s="40"/>
      <c r="P23" s="40"/>
      <c r="Q23" s="68"/>
      <c r="R23" s="68"/>
      <c r="S23" s="69"/>
      <c r="T23" s="69"/>
      <c r="U23" s="62">
        <f>SUM(E23:T23)</f>
        <v>0</v>
      </c>
    </row>
    <row r="24" spans="1:22" ht="13.5" customHeight="1" x14ac:dyDescent="0.45">
      <c r="A24" s="76"/>
      <c r="B24" s="77"/>
      <c r="C24" s="77"/>
      <c r="D24" s="77"/>
      <c r="E24" s="78"/>
      <c r="F24" s="48"/>
      <c r="G24" s="47"/>
      <c r="H24" s="47"/>
      <c r="I24" s="79"/>
      <c r="J24" s="79"/>
      <c r="K24" s="47"/>
      <c r="L24" s="48"/>
      <c r="M24" s="48"/>
      <c r="N24" s="48"/>
      <c r="O24" s="47"/>
      <c r="P24" s="47"/>
      <c r="Q24" s="48"/>
      <c r="R24" s="48"/>
      <c r="S24" s="48"/>
      <c r="T24" s="48"/>
      <c r="U24" s="80">
        <f>SUM(E24:T24)</f>
        <v>0</v>
      </c>
    </row>
    <row r="25" spans="1:22" ht="13.5" customHeight="1" x14ac:dyDescent="0.45">
      <c r="B25" s="14"/>
      <c r="C25" s="14"/>
      <c r="D25" s="14"/>
      <c r="E25" s="15"/>
      <c r="F25" s="16"/>
      <c r="G25" s="16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2" s="41" customFormat="1" ht="27.4" customHeight="1" x14ac:dyDescent="0.65">
      <c r="A26" s="121" t="s">
        <v>1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60"/>
    </row>
    <row r="27" spans="1:22" ht="13.5" customHeight="1" x14ac:dyDescent="0.4">
      <c r="A27" s="2" t="s">
        <v>15</v>
      </c>
      <c r="B27" s="1" t="s">
        <v>16</v>
      </c>
      <c r="C27" s="1" t="s">
        <v>17</v>
      </c>
      <c r="D27" s="1" t="s">
        <v>18</v>
      </c>
      <c r="E27" s="111" t="s">
        <v>118</v>
      </c>
      <c r="F27" s="111" t="s">
        <v>119</v>
      </c>
      <c r="G27" s="111" t="s">
        <v>120</v>
      </c>
      <c r="H27" s="111" t="s">
        <v>121</v>
      </c>
      <c r="I27" s="111" t="s">
        <v>122</v>
      </c>
      <c r="J27" s="111" t="s">
        <v>123</v>
      </c>
      <c r="K27" s="111" t="s">
        <v>124</v>
      </c>
      <c r="L27" s="111" t="s">
        <v>125</v>
      </c>
      <c r="M27" s="111" t="s">
        <v>126</v>
      </c>
      <c r="N27" s="111" t="s">
        <v>127</v>
      </c>
      <c r="O27" s="111" t="s">
        <v>128</v>
      </c>
      <c r="P27" s="111" t="s">
        <v>129</v>
      </c>
      <c r="Q27" s="111" t="s">
        <v>130</v>
      </c>
      <c r="R27" s="111" t="s">
        <v>131</v>
      </c>
      <c r="S27" s="111" t="s">
        <v>132</v>
      </c>
      <c r="T27" s="111" t="s">
        <v>134</v>
      </c>
      <c r="U27" s="1" t="s">
        <v>14</v>
      </c>
      <c r="V27" s="111" t="s">
        <v>142</v>
      </c>
    </row>
    <row r="28" spans="1:22" ht="13.5" customHeight="1" x14ac:dyDescent="0.45">
      <c r="A28" s="20">
        <v>1</v>
      </c>
      <c r="B28" s="73" t="s">
        <v>100</v>
      </c>
      <c r="C28" s="73" t="s">
        <v>101</v>
      </c>
      <c r="D28" s="73" t="s">
        <v>8</v>
      </c>
      <c r="E28" s="74">
        <v>66.25</v>
      </c>
      <c r="F28" s="11">
        <v>64.063000000000002</v>
      </c>
      <c r="G28" s="71">
        <f>60.3+63.4</f>
        <v>123.69999999999999</v>
      </c>
      <c r="H28" s="71">
        <f>62.8+63.7</f>
        <v>126.5</v>
      </c>
      <c r="I28" s="9">
        <v>67</v>
      </c>
      <c r="J28" s="9">
        <v>62.5</v>
      </c>
      <c r="K28" s="9">
        <v>65.900000000000006</v>
      </c>
      <c r="L28" s="71">
        <f>67.9+63.1</f>
        <v>131</v>
      </c>
      <c r="M28" s="9"/>
      <c r="N28" s="9"/>
      <c r="O28" s="9"/>
      <c r="P28" s="10"/>
      <c r="Q28" s="9"/>
      <c r="R28" s="9"/>
      <c r="S28" s="10"/>
      <c r="T28" s="9"/>
      <c r="U28" s="12">
        <f>SUM(E28:T28)</f>
        <v>706.91300000000001</v>
      </c>
      <c r="V28" s="1" t="s">
        <v>212</v>
      </c>
    </row>
    <row r="29" spans="1:22" ht="13.5" customHeight="1" x14ac:dyDescent="0.45">
      <c r="A29" s="20">
        <v>2</v>
      </c>
      <c r="B29" s="73" t="s">
        <v>102</v>
      </c>
      <c r="C29" s="73" t="s">
        <v>98</v>
      </c>
      <c r="D29" s="73" t="s">
        <v>8</v>
      </c>
      <c r="E29" s="8">
        <v>0</v>
      </c>
      <c r="F29" s="11">
        <v>60</v>
      </c>
      <c r="G29" s="11">
        <v>62.5</v>
      </c>
      <c r="H29" s="71">
        <f>66.2+62.5</f>
        <v>128.69999999999999</v>
      </c>
      <c r="I29" s="9">
        <v>0</v>
      </c>
      <c r="J29" s="10">
        <v>0</v>
      </c>
      <c r="K29" s="10">
        <v>0</v>
      </c>
      <c r="L29" s="10">
        <v>0</v>
      </c>
      <c r="M29" s="10">
        <v>68.75</v>
      </c>
      <c r="N29" s="10">
        <v>67.75</v>
      </c>
      <c r="O29" s="10"/>
      <c r="P29" s="10"/>
      <c r="Q29" s="10"/>
      <c r="R29" s="10"/>
      <c r="S29" s="10"/>
      <c r="T29" s="10"/>
      <c r="U29" s="12">
        <f>SUM(E29:T29)</f>
        <v>387.7</v>
      </c>
    </row>
    <row r="30" spans="1:22" ht="13.5" customHeight="1" x14ac:dyDescent="0.45">
      <c r="A30" s="20">
        <v>3</v>
      </c>
      <c r="B30" s="36" t="s">
        <v>210</v>
      </c>
      <c r="C30" s="36" t="s">
        <v>211</v>
      </c>
      <c r="D30" s="36" t="s">
        <v>38</v>
      </c>
      <c r="E30" s="8"/>
      <c r="F30" s="9"/>
      <c r="G30" s="9"/>
      <c r="H30" s="10"/>
      <c r="I30" s="9"/>
      <c r="J30" s="10"/>
      <c r="K30" s="11">
        <v>69</v>
      </c>
      <c r="L30" s="11">
        <v>68.400000000000006</v>
      </c>
      <c r="M30" s="9">
        <v>72.813000000000002</v>
      </c>
      <c r="N30" s="9">
        <v>74.375</v>
      </c>
      <c r="O30" s="10"/>
      <c r="P30" s="10"/>
      <c r="Q30" s="10"/>
      <c r="R30" s="10"/>
      <c r="S30" s="10"/>
      <c r="T30" s="10"/>
      <c r="U30" s="12">
        <f>SUM(E30:T30)</f>
        <v>284.58800000000002</v>
      </c>
    </row>
    <row r="31" spans="1:22" ht="13.5" customHeight="1" x14ac:dyDescent="0.45">
      <c r="A31" s="20">
        <v>4</v>
      </c>
      <c r="B31" s="36" t="s">
        <v>213</v>
      </c>
      <c r="C31" s="36" t="s">
        <v>214</v>
      </c>
      <c r="D31" s="36" t="s">
        <v>38</v>
      </c>
      <c r="E31" s="8"/>
      <c r="F31" s="9"/>
      <c r="G31" s="9"/>
      <c r="H31" s="10"/>
      <c r="I31" s="9"/>
      <c r="J31" s="10"/>
      <c r="K31" s="10"/>
      <c r="L31" s="10"/>
      <c r="M31" s="11">
        <v>70.938000000000002</v>
      </c>
      <c r="N31" s="11">
        <v>75</v>
      </c>
      <c r="O31" s="10"/>
      <c r="P31" s="10"/>
      <c r="Q31" s="9"/>
      <c r="R31" s="9"/>
      <c r="S31" s="9"/>
      <c r="T31" s="9"/>
      <c r="U31" s="12">
        <f>SUM(E31:T31)</f>
        <v>145.93799999999999</v>
      </c>
    </row>
    <row r="32" spans="1:22" ht="13.5" customHeight="1" x14ac:dyDescent="0.45">
      <c r="A32" s="20">
        <v>5</v>
      </c>
      <c r="B32" s="35" t="s">
        <v>215</v>
      </c>
      <c r="C32" s="35" t="s">
        <v>140</v>
      </c>
      <c r="D32" s="35" t="s">
        <v>8</v>
      </c>
      <c r="E32" s="8"/>
      <c r="F32" s="9"/>
      <c r="G32" s="9"/>
      <c r="H32" s="10"/>
      <c r="I32" s="9"/>
      <c r="J32" s="10"/>
      <c r="K32" s="10"/>
      <c r="L32" s="10"/>
      <c r="M32" s="11">
        <v>68.125</v>
      </c>
      <c r="N32" s="10"/>
      <c r="O32" s="10"/>
      <c r="P32" s="10"/>
      <c r="Q32" s="9"/>
      <c r="R32" s="9"/>
      <c r="S32" s="9"/>
      <c r="T32" s="10"/>
      <c r="U32" s="12">
        <f>SUM(E32:T32)</f>
        <v>68.125</v>
      </c>
    </row>
    <row r="33" spans="1:22" ht="13.5" customHeight="1" x14ac:dyDescent="0.45">
      <c r="A33" s="20">
        <v>6</v>
      </c>
      <c r="B33" s="7" t="s">
        <v>196</v>
      </c>
      <c r="C33" s="7" t="s">
        <v>162</v>
      </c>
      <c r="D33" s="7" t="s">
        <v>36</v>
      </c>
      <c r="E33" s="8"/>
      <c r="F33" s="11"/>
      <c r="G33" s="11"/>
      <c r="H33" s="11"/>
      <c r="I33" s="11"/>
      <c r="J33" s="11">
        <v>58.9</v>
      </c>
      <c r="K33" s="11"/>
      <c r="L33" s="9"/>
      <c r="M33" s="11"/>
      <c r="N33" s="11"/>
      <c r="O33" s="10"/>
      <c r="P33" s="10"/>
      <c r="Q33" s="10"/>
      <c r="R33" s="10"/>
      <c r="S33" s="10"/>
      <c r="T33" s="9"/>
      <c r="U33" s="12">
        <f>SUM(E33:T33)</f>
        <v>58.9</v>
      </c>
    </row>
    <row r="34" spans="1:22" ht="13.5" customHeight="1" x14ac:dyDescent="0.45">
      <c r="A34" s="20"/>
      <c r="B34" s="98"/>
      <c r="C34" s="98"/>
      <c r="D34" s="98"/>
      <c r="E34" s="8"/>
      <c r="F34" s="9"/>
      <c r="G34" s="9"/>
      <c r="H34" s="10"/>
      <c r="I34" s="9"/>
      <c r="J34" s="10"/>
      <c r="K34" s="10"/>
      <c r="L34" s="10"/>
      <c r="M34" s="10"/>
      <c r="N34" s="10"/>
      <c r="O34" s="10"/>
      <c r="P34" s="10"/>
      <c r="Q34" s="9"/>
      <c r="R34" s="9"/>
      <c r="S34" s="9"/>
      <c r="T34" s="9"/>
      <c r="U34" s="12">
        <f>SUM(E34:T34)</f>
        <v>0</v>
      </c>
    </row>
    <row r="35" spans="1:22" ht="13.5" customHeight="1" x14ac:dyDescent="0.45">
      <c r="A35" s="44"/>
      <c r="B35" s="46"/>
      <c r="C35" s="46"/>
      <c r="D35" s="46"/>
      <c r="E35" s="47"/>
      <c r="F35" s="83"/>
      <c r="G35" s="47"/>
      <c r="H35" s="48"/>
      <c r="I35" s="48"/>
      <c r="J35" s="47"/>
      <c r="K35" s="47"/>
      <c r="L35" s="48"/>
      <c r="M35" s="79"/>
      <c r="N35" s="79"/>
      <c r="O35" s="79"/>
      <c r="P35" s="79"/>
      <c r="Q35" s="47"/>
      <c r="R35" s="47"/>
      <c r="S35" s="47"/>
      <c r="T35" s="48"/>
      <c r="U35" s="51">
        <f>SUM(E35:T35)</f>
        <v>0</v>
      </c>
    </row>
    <row r="36" spans="1:22" ht="13.5" customHeight="1" x14ac:dyDescent="0.45">
      <c r="A36" s="27"/>
      <c r="B36" s="14"/>
      <c r="C36" s="14"/>
      <c r="D36" s="14"/>
      <c r="E36" s="15"/>
      <c r="F36" s="18"/>
      <c r="G36" s="16"/>
      <c r="H36" s="17"/>
      <c r="I36" s="16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9"/>
      <c r="U36" s="19"/>
    </row>
    <row r="37" spans="1:22" ht="13.5" customHeight="1" x14ac:dyDescent="0.45">
      <c r="B37" s="14"/>
      <c r="C37" s="14"/>
      <c r="D37" s="14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21"/>
      <c r="U37" s="21"/>
    </row>
    <row r="38" spans="1:22" ht="13.5" customHeight="1" x14ac:dyDescent="0.4">
      <c r="A38" s="122" t="s">
        <v>136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61"/>
    </row>
    <row r="39" spans="1:22" ht="13.5" customHeight="1" x14ac:dyDescent="0.4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61"/>
    </row>
    <row r="40" spans="1:22" ht="13.5" customHeight="1" x14ac:dyDescent="0.4">
      <c r="A40" s="2" t="s">
        <v>15</v>
      </c>
      <c r="B40" s="1" t="s">
        <v>16</v>
      </c>
      <c r="C40" s="1" t="s">
        <v>17</v>
      </c>
      <c r="D40" s="1" t="s">
        <v>18</v>
      </c>
      <c r="E40" s="111" t="s">
        <v>118</v>
      </c>
      <c r="F40" s="111" t="s">
        <v>119</v>
      </c>
      <c r="G40" s="111" t="s">
        <v>120</v>
      </c>
      <c r="H40" s="111" t="s">
        <v>121</v>
      </c>
      <c r="I40" s="111" t="s">
        <v>122</v>
      </c>
      <c r="J40" s="111" t="s">
        <v>123</v>
      </c>
      <c r="K40" s="111" t="s">
        <v>124</v>
      </c>
      <c r="L40" s="111" t="s">
        <v>125</v>
      </c>
      <c r="M40" s="111" t="s">
        <v>126</v>
      </c>
      <c r="N40" s="111" t="s">
        <v>127</v>
      </c>
      <c r="O40" s="111" t="s">
        <v>128</v>
      </c>
      <c r="P40" s="111" t="s">
        <v>129</v>
      </c>
      <c r="Q40" s="111" t="s">
        <v>130</v>
      </c>
      <c r="R40" s="111" t="s">
        <v>131</v>
      </c>
      <c r="S40" s="111" t="s">
        <v>132</v>
      </c>
      <c r="T40" s="111" t="s">
        <v>133</v>
      </c>
      <c r="U40" s="1" t="s">
        <v>135</v>
      </c>
      <c r="V40" s="111" t="s">
        <v>142</v>
      </c>
    </row>
    <row r="41" spans="1:22" ht="13.5" customHeight="1" x14ac:dyDescent="0.45">
      <c r="A41" s="22">
        <v>1</v>
      </c>
      <c r="B41" s="73" t="s">
        <v>109</v>
      </c>
      <c r="C41" s="73" t="s">
        <v>108</v>
      </c>
      <c r="D41" s="73" t="s">
        <v>8</v>
      </c>
      <c r="E41" s="74">
        <v>69.038461538461533</v>
      </c>
      <c r="F41" s="11">
        <v>69.423000000000002</v>
      </c>
      <c r="G41" s="11">
        <v>65</v>
      </c>
      <c r="H41" s="11">
        <v>68.599999999999994</v>
      </c>
      <c r="I41" s="11">
        <v>66.400000000000006</v>
      </c>
      <c r="J41" s="11">
        <v>63.6</v>
      </c>
      <c r="K41" s="9">
        <v>67.5</v>
      </c>
      <c r="L41" s="9">
        <v>69.099999999999994</v>
      </c>
      <c r="M41" s="9">
        <v>67.759</v>
      </c>
      <c r="N41" s="9">
        <v>71.552000000000007</v>
      </c>
      <c r="O41" s="9"/>
      <c r="P41" s="10"/>
      <c r="Q41" s="9"/>
      <c r="R41" s="9"/>
      <c r="S41" s="10"/>
      <c r="T41" s="72"/>
      <c r="U41" s="62">
        <f>SUM(E41:S41)</f>
        <v>677.97246153846163</v>
      </c>
      <c r="V41" s="110"/>
    </row>
    <row r="42" spans="1:22" ht="13.5" customHeight="1" x14ac:dyDescent="0.45">
      <c r="A42" s="22">
        <v>2</v>
      </c>
      <c r="B42" s="73" t="s">
        <v>80</v>
      </c>
      <c r="C42" s="73" t="s">
        <v>108</v>
      </c>
      <c r="D42" s="73" t="s">
        <v>8</v>
      </c>
      <c r="E42" s="74">
        <v>65.38</v>
      </c>
      <c r="F42" s="11">
        <v>68.846000000000004</v>
      </c>
      <c r="G42" s="11">
        <v>65.3</v>
      </c>
      <c r="H42" s="11">
        <v>65.900000000000006</v>
      </c>
      <c r="I42" s="11">
        <v>65.5</v>
      </c>
      <c r="J42" s="11">
        <v>67.5</v>
      </c>
      <c r="K42" s="9">
        <v>65.8</v>
      </c>
      <c r="L42" s="9">
        <v>67.2</v>
      </c>
      <c r="M42" s="9">
        <v>65</v>
      </c>
      <c r="N42" s="9">
        <v>64.483000000000004</v>
      </c>
      <c r="O42" s="10"/>
      <c r="P42" s="10"/>
      <c r="Q42" s="10"/>
      <c r="R42" s="10"/>
      <c r="S42" s="10"/>
      <c r="T42" s="72"/>
      <c r="U42" s="62">
        <f>SUM(E42:S42)</f>
        <v>660.90900000000011</v>
      </c>
      <c r="V42" s="10"/>
    </row>
    <row r="43" spans="1:22" ht="13.5" customHeight="1" x14ac:dyDescent="0.45">
      <c r="A43" s="22">
        <v>3</v>
      </c>
      <c r="B43" s="73" t="s">
        <v>107</v>
      </c>
      <c r="C43" s="73" t="s">
        <v>108</v>
      </c>
      <c r="D43" s="73" t="s">
        <v>8</v>
      </c>
      <c r="E43" s="74">
        <v>72.115384615384613</v>
      </c>
      <c r="F43" s="11">
        <v>71.730999999999995</v>
      </c>
      <c r="G43" s="11"/>
      <c r="H43" s="9"/>
      <c r="I43" s="9">
        <v>66.3</v>
      </c>
      <c r="J43" s="9">
        <v>68.7</v>
      </c>
      <c r="K43" s="10">
        <v>67.599999999999994</v>
      </c>
      <c r="L43" s="10">
        <v>67</v>
      </c>
      <c r="M43" s="10">
        <v>63.4</v>
      </c>
      <c r="N43" s="10">
        <v>70.8</v>
      </c>
      <c r="O43" s="10"/>
      <c r="P43" s="10"/>
      <c r="Q43" s="9"/>
      <c r="R43" s="9"/>
      <c r="S43" s="10"/>
      <c r="T43" s="72"/>
      <c r="U43" s="62">
        <f>SUM(E43:S43)</f>
        <v>547.64638461538448</v>
      </c>
      <c r="V43" s="10"/>
    </row>
    <row r="44" spans="1:22" ht="13.5" customHeight="1" x14ac:dyDescent="0.45">
      <c r="A44" s="22">
        <v>4</v>
      </c>
      <c r="B44" s="73" t="s">
        <v>111</v>
      </c>
      <c r="C44" s="73" t="s">
        <v>65</v>
      </c>
      <c r="D44" s="73" t="s">
        <v>8</v>
      </c>
      <c r="E44" s="74">
        <v>62.115384615384613</v>
      </c>
      <c r="F44" s="9">
        <v>63.792999999999999</v>
      </c>
      <c r="G44" s="9">
        <v>61.3</v>
      </c>
      <c r="H44" s="9">
        <v>65.3</v>
      </c>
      <c r="I44" s="9">
        <v>0</v>
      </c>
      <c r="J44" s="9">
        <v>0</v>
      </c>
      <c r="K44" s="10"/>
      <c r="L44" s="9">
        <v>60.8</v>
      </c>
      <c r="M44" s="9"/>
      <c r="N44" s="10"/>
      <c r="O44" s="10"/>
      <c r="P44" s="10"/>
      <c r="Q44" s="10"/>
      <c r="R44" s="10"/>
      <c r="S44" s="10"/>
      <c r="T44" s="72"/>
      <c r="U44" s="62">
        <f>SUM(E44:S44)</f>
        <v>313.30838461538463</v>
      </c>
      <c r="V44" s="10"/>
    </row>
    <row r="45" spans="1:22" ht="13.5" customHeight="1" x14ac:dyDescent="0.45">
      <c r="A45" s="22">
        <v>5</v>
      </c>
      <c r="B45" s="73" t="s">
        <v>112</v>
      </c>
      <c r="C45" s="73" t="s">
        <v>65</v>
      </c>
      <c r="D45" s="73" t="s">
        <v>8</v>
      </c>
      <c r="E45" s="74">
        <v>58.653846153846153</v>
      </c>
      <c r="F45" s="11">
        <v>0</v>
      </c>
      <c r="G45" s="11"/>
      <c r="H45" s="71">
        <f>62.1+60</f>
        <v>122.1</v>
      </c>
      <c r="I45" s="10">
        <v>0</v>
      </c>
      <c r="J45" s="10">
        <v>0</v>
      </c>
      <c r="K45" s="10">
        <v>63</v>
      </c>
      <c r="L45" s="11"/>
      <c r="M45" s="11">
        <v>0</v>
      </c>
      <c r="N45" s="9">
        <v>61.552</v>
      </c>
      <c r="O45" s="11"/>
      <c r="P45" s="11"/>
      <c r="Q45" s="11"/>
      <c r="R45" s="11"/>
      <c r="S45" s="11"/>
      <c r="T45" s="32"/>
      <c r="U45" s="62">
        <f>SUM(E45:S45)</f>
        <v>305.30584615384618</v>
      </c>
      <c r="V45" s="10" t="s">
        <v>184</v>
      </c>
    </row>
    <row r="46" spans="1:22" ht="13.5" customHeight="1" x14ac:dyDescent="0.45">
      <c r="A46" s="22">
        <v>6</v>
      </c>
      <c r="B46" s="73" t="s">
        <v>110</v>
      </c>
      <c r="C46" s="73" t="s">
        <v>68</v>
      </c>
      <c r="D46" s="73" t="s">
        <v>36</v>
      </c>
      <c r="E46" s="74">
        <v>66.538461538461533</v>
      </c>
      <c r="F46" s="9">
        <v>66.897000000000006</v>
      </c>
      <c r="G46" s="9">
        <v>66.7</v>
      </c>
      <c r="H46" s="10">
        <v>69.599999999999994</v>
      </c>
      <c r="I46" s="11"/>
      <c r="J46" s="11"/>
      <c r="K46" s="11"/>
      <c r="L46" s="11"/>
      <c r="M46" s="10"/>
      <c r="N46" s="10"/>
      <c r="O46" s="11"/>
      <c r="P46" s="11"/>
      <c r="Q46" s="11"/>
      <c r="R46" s="11"/>
      <c r="S46" s="11"/>
      <c r="T46" s="32"/>
      <c r="U46" s="62">
        <f>SUM(E46:S46)</f>
        <v>269.73546153846155</v>
      </c>
      <c r="V46" s="10"/>
    </row>
    <row r="47" spans="1:22" ht="13.5" customHeight="1" x14ac:dyDescent="0.45">
      <c r="A47" s="22">
        <v>7</v>
      </c>
      <c r="B47" s="36" t="s">
        <v>75</v>
      </c>
      <c r="C47" s="36" t="s">
        <v>203</v>
      </c>
      <c r="D47" s="99" t="s">
        <v>8</v>
      </c>
      <c r="E47" s="11"/>
      <c r="F47" s="11"/>
      <c r="G47" s="11"/>
      <c r="H47" s="9"/>
      <c r="I47" s="9"/>
      <c r="J47" s="9"/>
      <c r="K47" s="11">
        <v>64.599999999999994</v>
      </c>
      <c r="L47" s="11">
        <v>62.59</v>
      </c>
      <c r="M47" s="9">
        <v>65.171999999999997</v>
      </c>
      <c r="N47" s="9">
        <v>63.103000000000002</v>
      </c>
      <c r="O47" s="11"/>
      <c r="P47" s="11"/>
      <c r="Q47" s="10"/>
      <c r="R47" s="10"/>
      <c r="S47" s="10"/>
      <c r="T47" s="72"/>
      <c r="U47" s="62">
        <f>SUM(E47:S47)</f>
        <v>255.465</v>
      </c>
      <c r="V47" s="10"/>
    </row>
    <row r="48" spans="1:22" ht="13.5" customHeight="1" x14ac:dyDescent="0.45">
      <c r="A48" s="22">
        <v>8</v>
      </c>
      <c r="B48" s="36" t="s">
        <v>111</v>
      </c>
      <c r="C48" s="36" t="s">
        <v>115</v>
      </c>
      <c r="D48" s="36" t="s">
        <v>8</v>
      </c>
      <c r="E48" s="11"/>
      <c r="F48" s="11"/>
      <c r="G48" s="11"/>
      <c r="H48" s="9"/>
      <c r="I48" s="9"/>
      <c r="J48" s="71"/>
      <c r="K48" s="11">
        <v>66.5</v>
      </c>
      <c r="L48" s="9">
        <v>60.8</v>
      </c>
      <c r="M48" s="10">
        <v>62.4</v>
      </c>
      <c r="N48" s="9">
        <v>65.344999999999999</v>
      </c>
      <c r="O48" s="10"/>
      <c r="P48" s="10"/>
      <c r="Q48" s="9"/>
      <c r="R48" s="9"/>
      <c r="S48" s="10"/>
      <c r="T48" s="72"/>
      <c r="U48" s="62">
        <f>SUM(E48:S48)</f>
        <v>255.04499999999999</v>
      </c>
      <c r="V48" s="10"/>
    </row>
    <row r="49" spans="1:22" ht="13.5" customHeight="1" x14ac:dyDescent="0.45">
      <c r="A49" s="22">
        <v>9</v>
      </c>
      <c r="B49" s="36" t="s">
        <v>182</v>
      </c>
      <c r="C49" s="36" t="s">
        <v>183</v>
      </c>
      <c r="D49" s="36" t="s">
        <v>8</v>
      </c>
      <c r="E49" s="11"/>
      <c r="F49" s="11"/>
      <c r="G49" s="11"/>
      <c r="H49" s="11">
        <v>64.8</v>
      </c>
      <c r="I49" s="11"/>
      <c r="J49" s="11"/>
      <c r="K49" s="11"/>
      <c r="L49" s="11"/>
      <c r="M49" s="9">
        <v>66.034000000000006</v>
      </c>
      <c r="N49" s="9"/>
      <c r="O49" s="10"/>
      <c r="P49" s="10"/>
      <c r="Q49" s="11"/>
      <c r="R49" s="11"/>
      <c r="S49" s="10"/>
      <c r="T49" s="72"/>
      <c r="U49" s="62">
        <f>SUM(E49:S49)</f>
        <v>130.834</v>
      </c>
      <c r="V49" s="10"/>
    </row>
    <row r="50" spans="1:22" ht="13.5" customHeight="1" x14ac:dyDescent="0.45">
      <c r="A50" s="22">
        <v>10</v>
      </c>
      <c r="B50" s="36" t="s">
        <v>188</v>
      </c>
      <c r="C50" s="36" t="s">
        <v>189</v>
      </c>
      <c r="D50" s="36" t="s">
        <v>8</v>
      </c>
      <c r="E50" s="11"/>
      <c r="F50" s="11"/>
      <c r="G50" s="11"/>
      <c r="H50" s="9"/>
      <c r="I50" s="11">
        <v>63.1</v>
      </c>
      <c r="J50" s="9">
        <v>63.5</v>
      </c>
      <c r="K50" s="9"/>
      <c r="L50" s="9"/>
      <c r="M50" s="9"/>
      <c r="N50" s="10"/>
      <c r="O50" s="10"/>
      <c r="P50" s="10"/>
      <c r="Q50" s="10"/>
      <c r="R50" s="10"/>
      <c r="S50" s="10"/>
      <c r="T50" s="72"/>
      <c r="U50" s="62">
        <f>SUM(E50:S50)</f>
        <v>126.6</v>
      </c>
      <c r="V50" s="10"/>
    </row>
    <row r="51" spans="1:22" ht="13.5" customHeight="1" x14ac:dyDescent="0.45">
      <c r="A51" s="22">
        <v>11</v>
      </c>
      <c r="B51" s="73" t="s">
        <v>81</v>
      </c>
      <c r="C51" s="73" t="s">
        <v>82</v>
      </c>
      <c r="D51" s="73" t="s">
        <v>8</v>
      </c>
      <c r="E51" s="74">
        <v>0</v>
      </c>
      <c r="F51" s="11"/>
      <c r="G51" s="11">
        <v>62.1</v>
      </c>
      <c r="H51" s="9"/>
      <c r="I51" s="71">
        <f>60.7+0</f>
        <v>60.7</v>
      </c>
      <c r="J51" s="11"/>
      <c r="K51" s="9"/>
      <c r="L51" s="9"/>
      <c r="M51" s="11"/>
      <c r="N51" s="11"/>
      <c r="O51" s="10"/>
      <c r="P51" s="10"/>
      <c r="Q51" s="10"/>
      <c r="R51" s="10"/>
      <c r="S51" s="10"/>
      <c r="T51" s="72"/>
      <c r="U51" s="62">
        <f>SUM(E51:S51)</f>
        <v>122.80000000000001</v>
      </c>
      <c r="V51" s="10" t="s">
        <v>192</v>
      </c>
    </row>
    <row r="52" spans="1:22" ht="13.5" customHeight="1" x14ac:dyDescent="0.45">
      <c r="A52" s="22"/>
      <c r="B52" s="36" t="s">
        <v>161</v>
      </c>
      <c r="C52" s="36" t="s">
        <v>162</v>
      </c>
      <c r="D52" s="36"/>
      <c r="E52" s="11"/>
      <c r="F52" s="11"/>
      <c r="G52" s="11">
        <v>60.5</v>
      </c>
      <c r="H52" s="9"/>
      <c r="I52" s="11"/>
      <c r="J52" s="11"/>
      <c r="K52" s="11"/>
      <c r="L52" s="11"/>
      <c r="M52" s="9"/>
      <c r="N52" s="9"/>
      <c r="O52" s="10"/>
      <c r="P52" s="10"/>
      <c r="Q52" s="10"/>
      <c r="R52" s="10"/>
      <c r="S52" s="10"/>
      <c r="T52" s="72"/>
      <c r="U52" s="62">
        <f>SUM(E52:S52)</f>
        <v>60.5</v>
      </c>
      <c r="V52" s="10"/>
    </row>
    <row r="53" spans="1:22" ht="13.5" customHeight="1" x14ac:dyDescent="0.45">
      <c r="A53" s="20"/>
      <c r="B53" s="36" t="s">
        <v>190</v>
      </c>
      <c r="C53" s="36" t="s">
        <v>191</v>
      </c>
      <c r="D53" s="36"/>
      <c r="E53" s="11"/>
      <c r="F53" s="11"/>
      <c r="G53" s="11"/>
      <c r="H53" s="9"/>
      <c r="I53" s="11">
        <v>0</v>
      </c>
      <c r="J53" s="11">
        <v>0</v>
      </c>
      <c r="K53" s="9"/>
      <c r="L53" s="9"/>
      <c r="M53" s="11"/>
      <c r="N53" s="11"/>
      <c r="O53" s="10"/>
      <c r="P53" s="10"/>
      <c r="Q53" s="10"/>
      <c r="R53" s="10"/>
      <c r="S53" s="10"/>
      <c r="T53" s="72"/>
      <c r="U53" s="62">
        <f>SUM(E53:S53)</f>
        <v>0</v>
      </c>
      <c r="V53" s="10"/>
    </row>
    <row r="54" spans="1:22" ht="13.5" customHeight="1" x14ac:dyDescent="0.45">
      <c r="A54" s="44"/>
      <c r="B54" s="45"/>
      <c r="C54" s="45"/>
      <c r="D54" s="45"/>
      <c r="E54" s="47"/>
      <c r="F54" s="47"/>
      <c r="G54" s="47"/>
      <c r="H54" s="48"/>
      <c r="I54" s="47"/>
      <c r="J54" s="48"/>
      <c r="K54" s="48"/>
      <c r="L54" s="48"/>
      <c r="M54" s="47"/>
      <c r="N54" s="79"/>
      <c r="O54" s="79"/>
      <c r="P54" s="79"/>
      <c r="Q54" s="79"/>
      <c r="R54" s="79"/>
      <c r="S54" s="79"/>
      <c r="T54" s="85"/>
      <c r="U54" s="80">
        <f>SUM(E54:S54)</f>
        <v>0</v>
      </c>
      <c r="V54" s="79"/>
    </row>
    <row r="55" spans="1:22" ht="13.5" customHeight="1" x14ac:dyDescent="0.45">
      <c r="A55" s="24"/>
      <c r="B55" s="14"/>
      <c r="C55" s="14"/>
      <c r="D55" s="14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22" ht="27.4" customHeight="1" x14ac:dyDescent="0.65">
      <c r="A56" s="121" t="s">
        <v>137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60"/>
    </row>
    <row r="57" spans="1:22" ht="13.5" customHeight="1" x14ac:dyDescent="0.4">
      <c r="A57" s="2" t="s">
        <v>15</v>
      </c>
      <c r="B57" s="1" t="s">
        <v>16</v>
      </c>
      <c r="C57" s="1" t="s">
        <v>17</v>
      </c>
      <c r="D57" s="1" t="s">
        <v>18</v>
      </c>
      <c r="E57" s="111" t="s">
        <v>118</v>
      </c>
      <c r="F57" s="111" t="s">
        <v>119</v>
      </c>
      <c r="G57" s="111" t="s">
        <v>120</v>
      </c>
      <c r="H57" s="111" t="s">
        <v>121</v>
      </c>
      <c r="I57" s="111" t="s">
        <v>122</v>
      </c>
      <c r="J57" s="111" t="s">
        <v>123</v>
      </c>
      <c r="K57" s="111" t="s">
        <v>124</v>
      </c>
      <c r="L57" s="111" t="s">
        <v>125</v>
      </c>
      <c r="M57" s="111" t="s">
        <v>126</v>
      </c>
      <c r="N57" s="111" t="s">
        <v>127</v>
      </c>
      <c r="O57" s="111" t="s">
        <v>128</v>
      </c>
      <c r="P57" s="111" t="s">
        <v>129</v>
      </c>
      <c r="Q57" s="111" t="s">
        <v>130</v>
      </c>
      <c r="R57" s="111" t="s">
        <v>131</v>
      </c>
      <c r="S57" s="111" t="s">
        <v>132</v>
      </c>
      <c r="T57" s="111" t="s">
        <v>133</v>
      </c>
      <c r="U57" s="1" t="s">
        <v>14</v>
      </c>
      <c r="V57" s="111" t="s">
        <v>142</v>
      </c>
    </row>
    <row r="58" spans="1:22" ht="13.5" customHeight="1" x14ac:dyDescent="0.45">
      <c r="A58" s="20">
        <v>1</v>
      </c>
      <c r="B58" s="73" t="s">
        <v>48</v>
      </c>
      <c r="C58" s="73" t="s">
        <v>106</v>
      </c>
      <c r="D58" s="73" t="s">
        <v>8</v>
      </c>
      <c r="E58" s="11">
        <v>0</v>
      </c>
      <c r="F58" s="11">
        <v>62.5</v>
      </c>
      <c r="G58" s="11">
        <v>64.2</v>
      </c>
      <c r="H58" s="11">
        <v>60.7</v>
      </c>
      <c r="I58" s="9">
        <v>58.4</v>
      </c>
      <c r="J58" s="9">
        <v>60.3</v>
      </c>
      <c r="K58" s="10">
        <v>60.2</v>
      </c>
      <c r="L58" s="10">
        <v>60.5</v>
      </c>
      <c r="M58" s="9"/>
      <c r="N58" s="9">
        <f>63.448+61</f>
        <v>124.44800000000001</v>
      </c>
      <c r="O58" s="9"/>
      <c r="P58" s="10"/>
      <c r="Q58" s="9"/>
      <c r="R58" s="9"/>
      <c r="S58" s="10"/>
      <c r="T58" s="9"/>
      <c r="U58" s="12">
        <f>SUM(E58:S58)</f>
        <v>551.24800000000005</v>
      </c>
      <c r="V58" s="116" t="s">
        <v>242</v>
      </c>
    </row>
    <row r="59" spans="1:22" ht="13.5" customHeight="1" x14ac:dyDescent="0.45">
      <c r="A59" s="20">
        <v>2</v>
      </c>
      <c r="B59" s="73" t="s">
        <v>104</v>
      </c>
      <c r="C59" s="73" t="s">
        <v>85</v>
      </c>
      <c r="D59" s="73" t="s">
        <v>8</v>
      </c>
      <c r="E59" s="74">
        <v>62.692</v>
      </c>
      <c r="F59" s="66">
        <v>62.308</v>
      </c>
      <c r="G59" s="65"/>
      <c r="H59" s="71">
        <f>65+64.8</f>
        <v>129.80000000000001</v>
      </c>
      <c r="I59" s="10"/>
      <c r="J59" s="10"/>
      <c r="K59" s="9"/>
      <c r="L59" s="71">
        <f>59.8+61.7</f>
        <v>121.5</v>
      </c>
      <c r="M59" s="10"/>
      <c r="N59" s="11">
        <f>67.692+65.172</f>
        <v>132.86399999999998</v>
      </c>
      <c r="O59" s="10"/>
      <c r="P59" s="10"/>
      <c r="Q59" s="10"/>
      <c r="R59" s="10"/>
      <c r="S59" s="10"/>
      <c r="T59" s="9"/>
      <c r="U59" s="12">
        <f>SUM(E59:S59)</f>
        <v>509.16399999999999</v>
      </c>
      <c r="V59" s="9" t="s">
        <v>246</v>
      </c>
    </row>
    <row r="60" spans="1:22" ht="13.5" customHeight="1" x14ac:dyDescent="0.45">
      <c r="A60" s="20">
        <v>3</v>
      </c>
      <c r="B60" s="36" t="s">
        <v>52</v>
      </c>
      <c r="C60" s="36" t="s">
        <v>113</v>
      </c>
      <c r="D60" s="36" t="s">
        <v>8</v>
      </c>
      <c r="E60" s="9">
        <v>65.69</v>
      </c>
      <c r="F60" s="10">
        <v>63</v>
      </c>
      <c r="G60" s="67"/>
      <c r="H60" s="29"/>
      <c r="I60" s="11">
        <v>60.1</v>
      </c>
      <c r="J60" s="9">
        <v>60.7</v>
      </c>
      <c r="K60" s="9">
        <v>60.8</v>
      </c>
      <c r="L60" s="11">
        <v>63.4</v>
      </c>
      <c r="M60" s="9">
        <v>63.621000000000002</v>
      </c>
      <c r="N60" s="10">
        <v>62.4</v>
      </c>
      <c r="O60" s="9"/>
      <c r="P60" s="9"/>
      <c r="Q60" s="10"/>
      <c r="R60" s="10"/>
      <c r="S60" s="10"/>
      <c r="T60" s="9"/>
      <c r="U60" s="12">
        <f>SUM(E60:S60)</f>
        <v>499.71099999999996</v>
      </c>
      <c r="V60" s="9"/>
    </row>
    <row r="61" spans="1:22" ht="13.5" customHeight="1" x14ac:dyDescent="0.45">
      <c r="A61" s="20">
        <v>4</v>
      </c>
      <c r="B61" s="73" t="s">
        <v>105</v>
      </c>
      <c r="C61" s="73" t="s">
        <v>20</v>
      </c>
      <c r="D61" s="73" t="s">
        <v>8</v>
      </c>
      <c r="E61" s="74">
        <v>61.346153846153847</v>
      </c>
      <c r="F61" s="66"/>
      <c r="G61" s="36"/>
      <c r="H61" s="29">
        <v>67.099999999999994</v>
      </c>
      <c r="I61" s="11"/>
      <c r="J61" s="11"/>
      <c r="K61" s="11"/>
      <c r="L61" s="11"/>
      <c r="M61" s="9">
        <v>67.414000000000001</v>
      </c>
      <c r="N61" s="11"/>
      <c r="O61" s="9"/>
      <c r="P61" s="9"/>
      <c r="Q61" s="10"/>
      <c r="R61" s="10"/>
      <c r="S61" s="10"/>
      <c r="T61" s="9"/>
      <c r="U61" s="12">
        <f>SUM(E61:S61)</f>
        <v>195.86015384615382</v>
      </c>
      <c r="V61" s="9"/>
    </row>
    <row r="62" spans="1:22" ht="13.5" customHeight="1" x14ac:dyDescent="0.45">
      <c r="A62" s="20">
        <v>5</v>
      </c>
      <c r="B62" s="36" t="s">
        <v>50</v>
      </c>
      <c r="C62" s="36" t="s">
        <v>65</v>
      </c>
      <c r="D62" s="99" t="s">
        <v>8</v>
      </c>
      <c r="E62" s="100"/>
      <c r="F62" s="101"/>
      <c r="G62" s="102"/>
      <c r="H62" s="29"/>
      <c r="I62" s="9"/>
      <c r="J62" s="9"/>
      <c r="K62" s="11">
        <v>60.5</v>
      </c>
      <c r="L62" s="11">
        <v>62.4</v>
      </c>
      <c r="M62" s="9">
        <v>61.378999999999998</v>
      </c>
      <c r="N62" s="11"/>
      <c r="O62" s="11"/>
      <c r="P62" s="11"/>
      <c r="Q62" s="11"/>
      <c r="R62" s="11"/>
      <c r="S62" s="11"/>
      <c r="T62" s="9"/>
      <c r="U62" s="12">
        <f>SUM(E62:S62)</f>
        <v>184.279</v>
      </c>
      <c r="V62" s="9"/>
    </row>
    <row r="63" spans="1:22" ht="13.5" customHeight="1" x14ac:dyDescent="0.45">
      <c r="A63" s="20">
        <v>6</v>
      </c>
      <c r="B63" s="36" t="s">
        <v>236</v>
      </c>
      <c r="C63" s="36" t="s">
        <v>237</v>
      </c>
      <c r="D63" s="99" t="s">
        <v>10</v>
      </c>
      <c r="E63" s="100"/>
      <c r="F63" s="101"/>
      <c r="G63" s="102"/>
      <c r="H63" s="29"/>
      <c r="I63" s="9"/>
      <c r="J63" s="9"/>
      <c r="K63" s="11"/>
      <c r="L63" s="9"/>
      <c r="M63" s="9">
        <v>64.483000000000004</v>
      </c>
      <c r="N63" s="9">
        <v>72.930999999999997</v>
      </c>
      <c r="O63" s="10"/>
      <c r="P63" s="10"/>
      <c r="Q63" s="9"/>
      <c r="R63" s="9"/>
      <c r="S63" s="9"/>
      <c r="T63" s="11"/>
      <c r="U63" s="12">
        <f>SUM(E63:S63)</f>
        <v>137.41399999999999</v>
      </c>
      <c r="V63" s="9"/>
    </row>
    <row r="64" spans="1:22" ht="13.5" customHeight="1" x14ac:dyDescent="0.45">
      <c r="A64" s="20">
        <v>7</v>
      </c>
      <c r="B64" s="36" t="s">
        <v>232</v>
      </c>
      <c r="C64" s="36" t="s">
        <v>233</v>
      </c>
      <c r="D64" s="37" t="s">
        <v>8</v>
      </c>
      <c r="E64" s="11"/>
      <c r="F64" s="31"/>
      <c r="G64" s="38"/>
      <c r="H64" s="29"/>
      <c r="I64" s="9"/>
      <c r="J64" s="9"/>
      <c r="K64" s="11"/>
      <c r="L64" s="9"/>
      <c r="M64" s="11">
        <v>65.769000000000005</v>
      </c>
      <c r="N64" s="9">
        <v>68.620999999999995</v>
      </c>
      <c r="O64" s="11"/>
      <c r="P64" s="11"/>
      <c r="Q64" s="9"/>
      <c r="R64" s="9"/>
      <c r="S64" s="9"/>
      <c r="T64" s="123"/>
      <c r="U64" s="62">
        <f>SUM(E64:S64)</f>
        <v>134.38999999999999</v>
      </c>
      <c r="V64" s="9"/>
    </row>
    <row r="65" spans="1:22" ht="13.5" customHeight="1" x14ac:dyDescent="0.45">
      <c r="A65" s="20">
        <v>8</v>
      </c>
      <c r="B65" s="36" t="s">
        <v>201</v>
      </c>
      <c r="C65" s="36" t="s">
        <v>202</v>
      </c>
      <c r="D65" s="37" t="s">
        <v>156</v>
      </c>
      <c r="E65" s="11"/>
      <c r="F65" s="30"/>
      <c r="G65" s="37"/>
      <c r="H65" s="29"/>
      <c r="I65" s="11"/>
      <c r="J65" s="11"/>
      <c r="K65" s="11">
        <v>62.3</v>
      </c>
      <c r="L65" s="11">
        <v>64</v>
      </c>
      <c r="M65" s="118"/>
      <c r="N65" s="12"/>
      <c r="O65" s="28"/>
      <c r="P65" s="28"/>
      <c r="Q65" s="9"/>
      <c r="R65" s="9"/>
      <c r="S65" s="9"/>
      <c r="T65" s="9"/>
      <c r="U65" s="12">
        <f>SUM(E65:S65)</f>
        <v>126.3</v>
      </c>
      <c r="V65" s="9"/>
    </row>
    <row r="66" spans="1:22" ht="13.5" customHeight="1" x14ac:dyDescent="0.45">
      <c r="A66" s="20">
        <v>9</v>
      </c>
      <c r="B66" s="36" t="s">
        <v>180</v>
      </c>
      <c r="C66" s="36" t="s">
        <v>181</v>
      </c>
      <c r="D66" s="36" t="s">
        <v>8</v>
      </c>
      <c r="E66" s="11"/>
      <c r="F66" s="64"/>
      <c r="G66" s="66"/>
      <c r="H66" s="29">
        <v>67.8</v>
      </c>
      <c r="I66" s="11"/>
      <c r="J66" s="11"/>
      <c r="K66" s="11"/>
      <c r="L66" s="11"/>
      <c r="M66" s="11"/>
      <c r="N66" s="11"/>
      <c r="O66" s="10"/>
      <c r="P66" s="10"/>
      <c r="Q66" s="9"/>
      <c r="R66" s="9"/>
      <c r="S66" s="9"/>
      <c r="T66" s="11"/>
      <c r="U66" s="12">
        <f>SUM(E66:S66)</f>
        <v>67.8</v>
      </c>
      <c r="V66" s="9"/>
    </row>
    <row r="67" spans="1:22" ht="13.5" customHeight="1" x14ac:dyDescent="0.45">
      <c r="A67" s="20">
        <v>10</v>
      </c>
      <c r="B67" s="36" t="s">
        <v>197</v>
      </c>
      <c r="C67" s="36" t="s">
        <v>198</v>
      </c>
      <c r="D67" s="36" t="s">
        <v>10</v>
      </c>
      <c r="E67" s="11"/>
      <c r="F67" s="11"/>
      <c r="G67" s="11"/>
      <c r="H67" s="9"/>
      <c r="I67" s="9"/>
      <c r="J67" s="11">
        <v>0</v>
      </c>
      <c r="K67" s="9"/>
      <c r="L67" s="9"/>
      <c r="M67" s="11">
        <v>0</v>
      </c>
      <c r="N67" s="11">
        <v>59.037999999999997</v>
      </c>
      <c r="O67" s="10"/>
      <c r="P67" s="10"/>
      <c r="Q67" s="9"/>
      <c r="R67" s="9"/>
      <c r="S67" s="10"/>
      <c r="T67" s="10"/>
      <c r="U67" s="12">
        <f>SUM(E67:S67)</f>
        <v>59.037999999999997</v>
      </c>
      <c r="V67" s="9"/>
    </row>
    <row r="68" spans="1:22" ht="13.5" customHeight="1" x14ac:dyDescent="0.45">
      <c r="A68" s="20"/>
      <c r="B68" s="7" t="s">
        <v>50</v>
      </c>
      <c r="C68" s="7" t="s">
        <v>51</v>
      </c>
      <c r="D68" s="7" t="s">
        <v>8</v>
      </c>
      <c r="E68" s="12"/>
      <c r="F68" s="11"/>
      <c r="G68" s="11">
        <v>0</v>
      </c>
      <c r="H68" s="11">
        <v>0</v>
      </c>
      <c r="I68" s="11"/>
      <c r="J68" s="11"/>
      <c r="K68" s="11"/>
      <c r="L68" s="9"/>
      <c r="M68" s="11"/>
      <c r="N68" s="10"/>
      <c r="O68" s="11"/>
      <c r="P68" s="11"/>
      <c r="Q68" s="11"/>
      <c r="R68" s="11"/>
      <c r="S68" s="11"/>
      <c r="T68" s="11"/>
      <c r="U68" s="12">
        <f>SUM(E68:S68)</f>
        <v>0</v>
      </c>
      <c r="V68" s="9"/>
    </row>
    <row r="69" spans="1:22" ht="13.5" customHeight="1" x14ac:dyDescent="0.45">
      <c r="A69" s="22"/>
      <c r="B69" s="36"/>
      <c r="C69" s="36"/>
      <c r="D69" s="37"/>
      <c r="E69" s="11"/>
      <c r="F69" s="31"/>
      <c r="G69" s="37"/>
      <c r="H69" s="11"/>
      <c r="I69" s="9"/>
      <c r="J69" s="9"/>
      <c r="K69" s="9"/>
      <c r="L69" s="9"/>
      <c r="M69" s="9"/>
      <c r="N69" s="9"/>
      <c r="O69" s="10"/>
      <c r="P69" s="10"/>
      <c r="Q69" s="9"/>
      <c r="R69" s="9"/>
      <c r="S69" s="9"/>
      <c r="T69" s="10"/>
      <c r="U69" s="12">
        <f>SUM(E69:S69)</f>
        <v>0</v>
      </c>
      <c r="V69" s="9"/>
    </row>
    <row r="70" spans="1:22" ht="13.5" customHeight="1" x14ac:dyDescent="0.45">
      <c r="A70" s="20"/>
      <c r="B70" s="36"/>
      <c r="C70" s="36"/>
      <c r="D70" s="98"/>
      <c r="E70" s="100"/>
      <c r="F70" s="103"/>
      <c r="G70" s="98"/>
      <c r="H70" s="29"/>
      <c r="I70" s="11"/>
      <c r="J70" s="11"/>
      <c r="K70" s="11"/>
      <c r="L70" s="11"/>
      <c r="M70" s="11"/>
      <c r="N70" s="11"/>
      <c r="O70" s="11"/>
      <c r="P70" s="11"/>
      <c r="Q70" s="9"/>
      <c r="R70" s="9"/>
      <c r="S70" s="9"/>
      <c r="T70" s="9"/>
      <c r="U70" s="12">
        <f>SUM(E70:S70)</f>
        <v>0</v>
      </c>
      <c r="V70" s="9"/>
    </row>
    <row r="71" spans="1:22" ht="13.5" customHeight="1" x14ac:dyDescent="0.45">
      <c r="A71" s="22"/>
      <c r="B71" s="7"/>
      <c r="C71" s="7"/>
      <c r="D71" s="7"/>
      <c r="E71" s="12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2">
        <f>SUM(E71:S71)</f>
        <v>0</v>
      </c>
      <c r="V71" s="9"/>
    </row>
    <row r="72" spans="1:22" ht="13.5" customHeight="1" x14ac:dyDescent="0.45">
      <c r="A72" s="20"/>
      <c r="B72" s="36"/>
      <c r="C72" s="36"/>
      <c r="D72" s="99"/>
      <c r="E72" s="100"/>
      <c r="F72" s="101"/>
      <c r="G72" s="102"/>
      <c r="H72" s="29"/>
      <c r="I72" s="9"/>
      <c r="J72" s="9"/>
      <c r="K72" s="9"/>
      <c r="L72" s="9"/>
      <c r="M72" s="9"/>
      <c r="N72" s="9"/>
      <c r="O72" s="10"/>
      <c r="P72" s="10"/>
      <c r="Q72" s="9"/>
      <c r="R72" s="9"/>
      <c r="S72" s="9"/>
      <c r="T72" s="10"/>
      <c r="U72" s="12">
        <f>SUM(E72:S72)</f>
        <v>0</v>
      </c>
      <c r="V72" s="9"/>
    </row>
    <row r="73" spans="1:22" ht="13.5" customHeight="1" x14ac:dyDescent="0.45">
      <c r="A73" s="22"/>
      <c r="B73" s="36"/>
      <c r="C73" s="36"/>
      <c r="D73" s="37"/>
      <c r="E73" s="11"/>
      <c r="F73" s="31"/>
      <c r="G73" s="38"/>
      <c r="H73" s="29"/>
      <c r="I73" s="9"/>
      <c r="J73" s="9"/>
      <c r="K73" s="11"/>
      <c r="L73" s="9"/>
      <c r="M73" s="9"/>
      <c r="N73" s="11"/>
      <c r="O73" s="11"/>
      <c r="P73" s="11"/>
      <c r="Q73" s="9"/>
      <c r="R73" s="9"/>
      <c r="S73" s="9"/>
      <c r="T73" s="10"/>
      <c r="U73" s="12">
        <f>SUM(E73:S73)</f>
        <v>0</v>
      </c>
      <c r="V73" s="9"/>
    </row>
    <row r="74" spans="1:22" ht="13.5" customHeight="1" x14ac:dyDescent="0.45">
      <c r="A74" s="20"/>
      <c r="B74" s="36"/>
      <c r="C74" s="36"/>
      <c r="D74" s="99"/>
      <c r="E74" s="100"/>
      <c r="F74" s="101"/>
      <c r="G74" s="102"/>
      <c r="H74" s="29"/>
      <c r="I74" s="9"/>
      <c r="J74" s="9"/>
      <c r="K74" s="9"/>
      <c r="L74" s="11"/>
      <c r="M74" s="9"/>
      <c r="N74" s="9"/>
      <c r="O74" s="9"/>
      <c r="P74" s="9"/>
      <c r="Q74" s="10"/>
      <c r="R74" s="10"/>
      <c r="S74" s="10"/>
      <c r="T74" s="9"/>
      <c r="U74" s="12">
        <f>SUM(E74:S74)</f>
        <v>0</v>
      </c>
      <c r="V74" s="9"/>
    </row>
    <row r="75" spans="1:22" ht="13.5" customHeight="1" x14ac:dyDescent="0.45">
      <c r="A75" s="22"/>
      <c r="B75" s="36"/>
      <c r="C75" s="36"/>
      <c r="D75" s="37"/>
      <c r="E75" s="11"/>
      <c r="F75" s="31"/>
      <c r="G75" s="38"/>
      <c r="H75" s="29"/>
      <c r="I75" s="9"/>
      <c r="J75" s="9"/>
      <c r="K75" s="9"/>
      <c r="L75" s="11"/>
      <c r="M75" s="11"/>
      <c r="N75" s="9"/>
      <c r="O75" s="10"/>
      <c r="P75" s="10"/>
      <c r="Q75" s="9"/>
      <c r="R75" s="9"/>
      <c r="S75" s="9"/>
      <c r="T75" s="10"/>
      <c r="U75" s="12">
        <f>SUM(E75:S75)</f>
        <v>0</v>
      </c>
      <c r="V75" s="9"/>
    </row>
    <row r="76" spans="1:22" ht="13.5" customHeight="1" x14ac:dyDescent="0.45">
      <c r="A76" s="22"/>
      <c r="B76" s="36"/>
      <c r="C76" s="36"/>
      <c r="D76" s="99"/>
      <c r="E76" s="100"/>
      <c r="F76" s="101"/>
      <c r="G76" s="102"/>
      <c r="H76" s="29"/>
      <c r="I76" s="9"/>
      <c r="J76" s="9"/>
      <c r="K76" s="11"/>
      <c r="L76" s="9"/>
      <c r="M76" s="9"/>
      <c r="N76" s="9"/>
      <c r="O76" s="10"/>
      <c r="P76" s="10"/>
      <c r="Q76" s="9"/>
      <c r="R76" s="9"/>
      <c r="S76" s="9"/>
      <c r="T76" s="10"/>
      <c r="U76" s="12">
        <f>SUM(E76:S76)</f>
        <v>0</v>
      </c>
      <c r="V76" s="9"/>
    </row>
    <row r="77" spans="1:22" ht="13.5" customHeight="1" x14ac:dyDescent="0.45">
      <c r="A77" s="76"/>
      <c r="B77" s="45"/>
      <c r="C77" s="45"/>
      <c r="D77" s="84"/>
      <c r="E77" s="47"/>
      <c r="F77" s="86"/>
      <c r="G77" s="87"/>
      <c r="H77" s="47"/>
      <c r="I77" s="48"/>
      <c r="J77" s="48"/>
      <c r="K77" s="48"/>
      <c r="L77" s="48"/>
      <c r="M77" s="48"/>
      <c r="N77" s="48"/>
      <c r="O77" s="79"/>
      <c r="P77" s="79"/>
      <c r="Q77" s="48"/>
      <c r="R77" s="48"/>
      <c r="S77" s="48"/>
      <c r="T77" s="79"/>
      <c r="U77" s="51">
        <f>SUM(E77:S77)</f>
        <v>0</v>
      </c>
      <c r="V77" s="48"/>
    </row>
    <row r="78" spans="1:22" ht="13.5" customHeight="1" x14ac:dyDescent="0.45">
      <c r="B78" s="14"/>
      <c r="C78" s="14"/>
      <c r="D78" s="14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19"/>
    </row>
    <row r="79" spans="1:22" ht="25.9" customHeight="1" x14ac:dyDescent="0.65">
      <c r="A79" s="121" t="s">
        <v>9</v>
      </c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60"/>
    </row>
    <row r="80" spans="1:22" ht="13.5" customHeight="1" x14ac:dyDescent="0.4">
      <c r="A80" s="2" t="s">
        <v>15</v>
      </c>
      <c r="B80" s="1" t="s">
        <v>16</v>
      </c>
      <c r="C80" s="1" t="s">
        <v>17</v>
      </c>
      <c r="D80" s="1" t="s">
        <v>18</v>
      </c>
      <c r="E80" s="111" t="s">
        <v>118</v>
      </c>
      <c r="F80" s="111" t="s">
        <v>119</v>
      </c>
      <c r="G80" s="111" t="s">
        <v>120</v>
      </c>
      <c r="H80" s="111" t="s">
        <v>121</v>
      </c>
      <c r="I80" s="111" t="s">
        <v>122</v>
      </c>
      <c r="J80" s="111" t="s">
        <v>123</v>
      </c>
      <c r="K80" s="111" t="s">
        <v>124</v>
      </c>
      <c r="L80" s="111" t="s">
        <v>125</v>
      </c>
      <c r="M80" s="111" t="s">
        <v>126</v>
      </c>
      <c r="N80" s="111" t="s">
        <v>127</v>
      </c>
      <c r="O80" s="111" t="s">
        <v>128</v>
      </c>
      <c r="P80" s="111" t="s">
        <v>129</v>
      </c>
      <c r="Q80" s="111" t="s">
        <v>130</v>
      </c>
      <c r="R80" s="111" t="s">
        <v>131</v>
      </c>
      <c r="S80" s="111" t="s">
        <v>132</v>
      </c>
      <c r="T80" s="111" t="s">
        <v>133</v>
      </c>
      <c r="U80" s="1" t="s">
        <v>14</v>
      </c>
      <c r="V80" s="111" t="s">
        <v>142</v>
      </c>
    </row>
    <row r="81" spans="1:22" ht="13.5" customHeight="1" x14ac:dyDescent="0.45">
      <c r="A81" s="6">
        <v>1</v>
      </c>
      <c r="B81" s="36" t="s">
        <v>29</v>
      </c>
      <c r="C81" s="36" t="s">
        <v>234</v>
      </c>
      <c r="D81" s="37" t="s">
        <v>224</v>
      </c>
      <c r="E81" s="29"/>
      <c r="F81" s="8"/>
      <c r="G81" s="8"/>
      <c r="H81" s="13"/>
      <c r="I81" s="13"/>
      <c r="J81" s="25"/>
      <c r="K81" s="25"/>
      <c r="L81" s="25"/>
      <c r="M81" s="8">
        <v>72.114999999999995</v>
      </c>
      <c r="N81" s="13">
        <v>72.930999999999997</v>
      </c>
      <c r="O81" s="8"/>
      <c r="P81" s="12"/>
      <c r="Q81" s="9"/>
      <c r="R81" s="9"/>
      <c r="S81" s="10"/>
      <c r="T81" s="23"/>
      <c r="U81" s="12">
        <f>SUM(E81:S81)</f>
        <v>145.04599999999999</v>
      </c>
    </row>
    <row r="82" spans="1:22" ht="13.5" customHeight="1" x14ac:dyDescent="0.45">
      <c r="A82" s="6">
        <v>2</v>
      </c>
      <c r="B82" s="36" t="s">
        <v>29</v>
      </c>
      <c r="C82" s="36" t="s">
        <v>235</v>
      </c>
      <c r="D82" s="99" t="s">
        <v>224</v>
      </c>
      <c r="E82" s="29"/>
      <c r="F82" s="8"/>
      <c r="G82" s="8"/>
      <c r="H82" s="8"/>
      <c r="I82" s="13"/>
      <c r="J82" s="25"/>
      <c r="K82" s="25"/>
      <c r="L82" s="25"/>
      <c r="M82" s="8">
        <v>71.346000000000004</v>
      </c>
      <c r="N82" s="13">
        <v>71.724000000000004</v>
      </c>
      <c r="O82" s="13"/>
      <c r="P82" s="12"/>
      <c r="Q82" s="40"/>
      <c r="R82" s="40"/>
      <c r="S82" s="10"/>
      <c r="T82" s="23"/>
      <c r="U82" s="12">
        <f>SUM(E82:S82)</f>
        <v>143.07</v>
      </c>
    </row>
    <row r="83" spans="1:22" ht="13.5" customHeight="1" x14ac:dyDescent="0.45">
      <c r="A83" s="6">
        <v>3</v>
      </c>
      <c r="B83" s="36" t="s">
        <v>152</v>
      </c>
      <c r="C83" s="36" t="s">
        <v>153</v>
      </c>
      <c r="D83" s="36" t="s">
        <v>156</v>
      </c>
      <c r="E83" s="29"/>
      <c r="F83" s="8"/>
      <c r="G83" s="114">
        <f>71.1+68.1</f>
        <v>139.19999999999999</v>
      </c>
      <c r="H83" s="13"/>
      <c r="I83" s="8"/>
      <c r="J83" s="25"/>
      <c r="K83" s="25"/>
      <c r="L83" s="13"/>
      <c r="M83" s="13"/>
      <c r="N83" s="25"/>
      <c r="O83" s="13"/>
      <c r="P83" s="10"/>
      <c r="Q83" s="9"/>
      <c r="R83" s="9"/>
      <c r="S83" s="10"/>
      <c r="T83" s="23"/>
      <c r="U83" s="12">
        <f>SUM(E83:S83)</f>
        <v>139.19999999999999</v>
      </c>
      <c r="V83" s="1" t="s">
        <v>160</v>
      </c>
    </row>
    <row r="84" spans="1:22" ht="13.5" customHeight="1" x14ac:dyDescent="0.45">
      <c r="A84" s="6">
        <v>4</v>
      </c>
      <c r="B84" s="36" t="s">
        <v>229</v>
      </c>
      <c r="C84" s="36" t="s">
        <v>238</v>
      </c>
      <c r="D84" s="37" t="s">
        <v>10</v>
      </c>
      <c r="E84" s="29"/>
      <c r="F84" s="8"/>
      <c r="G84" s="8"/>
      <c r="H84" s="8"/>
      <c r="I84" s="13"/>
      <c r="J84" s="25"/>
      <c r="K84" s="25"/>
      <c r="L84" s="25"/>
      <c r="M84" s="13">
        <v>66.379000000000005</v>
      </c>
      <c r="N84" s="13">
        <v>71.897000000000006</v>
      </c>
      <c r="O84" s="13"/>
      <c r="P84" s="11"/>
      <c r="Q84" s="29"/>
      <c r="R84" s="29"/>
      <c r="S84" s="23"/>
      <c r="T84" s="23"/>
      <c r="U84" s="12">
        <f>SUM(E84:S84)</f>
        <v>138.27600000000001</v>
      </c>
    </row>
    <row r="85" spans="1:22" ht="13.5" customHeight="1" x14ac:dyDescent="0.45">
      <c r="A85" s="6">
        <v>5</v>
      </c>
      <c r="B85" s="36" t="s">
        <v>154</v>
      </c>
      <c r="C85" s="36" t="s">
        <v>155</v>
      </c>
      <c r="D85" s="37" t="s">
        <v>36</v>
      </c>
      <c r="E85" s="29"/>
      <c r="F85" s="8"/>
      <c r="G85" s="8">
        <v>69.599999999999994</v>
      </c>
      <c r="H85" s="8">
        <v>68.400000000000006</v>
      </c>
      <c r="I85" s="8"/>
      <c r="J85" s="25"/>
      <c r="K85" s="8"/>
      <c r="L85" s="25"/>
      <c r="M85" s="13"/>
      <c r="N85" s="25"/>
      <c r="O85" s="13"/>
      <c r="P85" s="12"/>
      <c r="Q85" s="40"/>
      <c r="R85" s="40"/>
      <c r="S85" s="10"/>
      <c r="T85" s="23"/>
      <c r="U85" s="12">
        <f>SUM(E85:S85)</f>
        <v>138</v>
      </c>
    </row>
    <row r="86" spans="1:22" ht="13.5" customHeight="1" x14ac:dyDescent="0.45">
      <c r="A86" s="6">
        <v>6</v>
      </c>
      <c r="B86" s="36" t="s">
        <v>204</v>
      </c>
      <c r="C86" s="36" t="s">
        <v>205</v>
      </c>
      <c r="D86" s="99" t="s">
        <v>8</v>
      </c>
      <c r="E86" s="29"/>
      <c r="F86" s="8"/>
      <c r="G86" s="8"/>
      <c r="H86" s="8"/>
      <c r="I86" s="13"/>
      <c r="J86" s="25"/>
      <c r="K86" s="8">
        <v>66.7</v>
      </c>
      <c r="L86" s="8">
        <v>66</v>
      </c>
      <c r="M86" s="13"/>
      <c r="N86" s="25"/>
      <c r="O86" s="13"/>
      <c r="P86" s="12"/>
      <c r="Q86" s="40"/>
      <c r="R86" s="40"/>
      <c r="S86" s="23"/>
      <c r="T86" s="23"/>
      <c r="U86" s="12">
        <f>SUM(E86:S86)</f>
        <v>132.69999999999999</v>
      </c>
    </row>
    <row r="87" spans="1:22" ht="13.5" customHeight="1" x14ac:dyDescent="0.45">
      <c r="A87" s="6">
        <v>7</v>
      </c>
      <c r="B87" s="36" t="s">
        <v>157</v>
      </c>
      <c r="C87" s="36" t="s">
        <v>158</v>
      </c>
      <c r="D87" s="99" t="s">
        <v>10</v>
      </c>
      <c r="E87" s="29"/>
      <c r="F87" s="8"/>
      <c r="G87" s="8">
        <v>65.3</v>
      </c>
      <c r="H87" s="8">
        <v>65</v>
      </c>
      <c r="I87" s="13"/>
      <c r="J87" s="25"/>
      <c r="K87" s="25"/>
      <c r="L87" s="25"/>
      <c r="M87" s="13"/>
      <c r="N87" s="25"/>
      <c r="O87" s="8"/>
      <c r="P87" s="12"/>
      <c r="Q87" s="9"/>
      <c r="R87" s="9"/>
      <c r="S87" s="10"/>
      <c r="T87" s="23"/>
      <c r="U87" s="12">
        <f>SUM(E87:S87)</f>
        <v>130.30000000000001</v>
      </c>
    </row>
    <row r="88" spans="1:22" ht="13.5" customHeight="1" x14ac:dyDescent="0.45">
      <c r="A88" s="6">
        <v>8</v>
      </c>
      <c r="B88" s="36" t="s">
        <v>243</v>
      </c>
      <c r="C88" s="36" t="s">
        <v>244</v>
      </c>
      <c r="D88" s="37" t="s">
        <v>245</v>
      </c>
      <c r="E88" s="29"/>
      <c r="F88" s="8"/>
      <c r="G88" s="8"/>
      <c r="H88" s="8"/>
      <c r="I88" s="13"/>
      <c r="J88" s="25"/>
      <c r="K88" s="25"/>
      <c r="L88" s="25"/>
      <c r="M88" s="13"/>
      <c r="N88" s="8">
        <v>67.114999999999995</v>
      </c>
      <c r="O88" s="13"/>
      <c r="P88" s="12"/>
      <c r="Q88" s="9"/>
      <c r="R88" s="9"/>
      <c r="S88" s="10"/>
      <c r="T88" s="23"/>
      <c r="U88" s="12">
        <f>SUM(E88:S88)</f>
        <v>67.114999999999995</v>
      </c>
    </row>
    <row r="89" spans="1:22" ht="13.5" customHeight="1" x14ac:dyDescent="0.45">
      <c r="A89" s="6">
        <v>9</v>
      </c>
      <c r="B89" s="45" t="s">
        <v>71</v>
      </c>
      <c r="C89" s="45" t="s">
        <v>159</v>
      </c>
      <c r="D89" s="84" t="s">
        <v>8</v>
      </c>
      <c r="E89" s="89"/>
      <c r="F89" s="78"/>
      <c r="G89" s="78">
        <v>0</v>
      </c>
      <c r="H89" s="78">
        <v>64.400000000000006</v>
      </c>
      <c r="I89" s="90"/>
      <c r="J89" s="91"/>
      <c r="K89" s="91"/>
      <c r="L89" s="91"/>
      <c r="M89" s="90"/>
      <c r="N89" s="91"/>
      <c r="O89" s="90"/>
      <c r="P89" s="47"/>
      <c r="Q89" s="115"/>
      <c r="R89" s="115"/>
      <c r="S89" s="79"/>
      <c r="T89" s="50"/>
      <c r="U89" s="51">
        <f>SUM(E89:S89)</f>
        <v>64.400000000000006</v>
      </c>
    </row>
    <row r="90" spans="1:22" ht="13.5" customHeight="1" x14ac:dyDescent="0.4">
      <c r="B90" s="14"/>
      <c r="C90" s="14"/>
      <c r="D90" s="14"/>
      <c r="E90" s="4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2" ht="26.25" customHeight="1" x14ac:dyDescent="0.65">
      <c r="A91" s="121" t="s">
        <v>2</v>
      </c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60"/>
    </row>
    <row r="92" spans="1:22" ht="13.5" customHeight="1" x14ac:dyDescent="0.4">
      <c r="A92" s="2" t="s">
        <v>15</v>
      </c>
      <c r="B92" s="1" t="s">
        <v>16</v>
      </c>
      <c r="C92" s="1" t="s">
        <v>17</v>
      </c>
      <c r="D92" s="1" t="s">
        <v>18</v>
      </c>
      <c r="E92" s="111" t="s">
        <v>118</v>
      </c>
      <c r="F92" s="111" t="s">
        <v>119</v>
      </c>
      <c r="G92" s="111" t="s">
        <v>120</v>
      </c>
      <c r="H92" s="111" t="s">
        <v>121</v>
      </c>
      <c r="I92" s="111" t="s">
        <v>122</v>
      </c>
      <c r="J92" s="111" t="s">
        <v>123</v>
      </c>
      <c r="K92" s="111" t="s">
        <v>124</v>
      </c>
      <c r="L92" s="111" t="s">
        <v>125</v>
      </c>
      <c r="M92" s="111" t="s">
        <v>126</v>
      </c>
      <c r="N92" s="111" t="s">
        <v>127</v>
      </c>
      <c r="O92" s="111" t="s">
        <v>128</v>
      </c>
      <c r="P92" s="111" t="s">
        <v>129</v>
      </c>
      <c r="Q92" s="111" t="s">
        <v>130</v>
      </c>
      <c r="R92" s="111" t="s">
        <v>131</v>
      </c>
      <c r="S92" s="111" t="s">
        <v>132</v>
      </c>
      <c r="T92" s="111" t="s">
        <v>133</v>
      </c>
      <c r="U92" s="1" t="s">
        <v>14</v>
      </c>
      <c r="V92" s="111" t="s">
        <v>142</v>
      </c>
    </row>
    <row r="93" spans="1:22" ht="13.5" customHeight="1" x14ac:dyDescent="0.45">
      <c r="A93" s="6">
        <v>1</v>
      </c>
      <c r="B93" s="73" t="s">
        <v>39</v>
      </c>
      <c r="C93" s="73" t="s">
        <v>114</v>
      </c>
      <c r="D93" s="73" t="s">
        <v>8</v>
      </c>
      <c r="E93" s="74">
        <v>64.074074074074076</v>
      </c>
      <c r="F93" s="66">
        <v>71.667000000000002</v>
      </c>
      <c r="G93" s="66">
        <v>65</v>
      </c>
      <c r="H93" s="29">
        <v>68.7</v>
      </c>
      <c r="I93" s="11">
        <v>60.5</v>
      </c>
      <c r="J93" s="11">
        <v>63.8</v>
      </c>
      <c r="K93" s="9">
        <v>63</v>
      </c>
      <c r="L93" s="9">
        <v>66.8</v>
      </c>
      <c r="M93" s="9">
        <v>61.667000000000002</v>
      </c>
      <c r="N93" s="9">
        <v>66.894000000000005</v>
      </c>
      <c r="O93" s="10"/>
      <c r="P93" s="10"/>
      <c r="Q93" s="9"/>
      <c r="R93" s="9"/>
      <c r="S93" s="10"/>
      <c r="T93" s="62"/>
      <c r="U93" s="62">
        <f>SUM(Table6[[#This Row],[21-Feb]:[29-Nov]])</f>
        <v>652.10207407407415</v>
      </c>
    </row>
    <row r="94" spans="1:22" ht="13.5" customHeight="1" x14ac:dyDescent="0.45">
      <c r="A94" s="6">
        <v>2</v>
      </c>
      <c r="B94" s="73" t="s">
        <v>22</v>
      </c>
      <c r="C94" s="73" t="s">
        <v>115</v>
      </c>
      <c r="D94" s="73" t="s">
        <v>8</v>
      </c>
      <c r="E94" s="74">
        <v>60.74074074074074</v>
      </c>
      <c r="F94" s="66">
        <v>60.185000000000002</v>
      </c>
      <c r="G94" s="66">
        <v>63.7</v>
      </c>
      <c r="H94" s="40">
        <v>64.3</v>
      </c>
      <c r="I94" s="9">
        <v>0</v>
      </c>
      <c r="J94" s="10">
        <v>60.2</v>
      </c>
      <c r="K94" s="9">
        <v>61.8</v>
      </c>
      <c r="L94" s="10">
        <v>65</v>
      </c>
      <c r="M94" s="9">
        <v>60</v>
      </c>
      <c r="N94" s="10">
        <v>64.236000000000004</v>
      </c>
      <c r="O94" s="10"/>
      <c r="P94" s="10"/>
      <c r="Q94" s="9"/>
      <c r="R94" s="9"/>
      <c r="S94" s="10"/>
      <c r="T94" s="62"/>
      <c r="U94" s="62">
        <f>SUM(Table6[[#This Row],[21-Feb]:[29-Nov]])</f>
        <v>560.16174074074081</v>
      </c>
    </row>
    <row r="95" spans="1:22" ht="13.5" customHeight="1" x14ac:dyDescent="0.45">
      <c r="A95" s="6">
        <v>3</v>
      </c>
      <c r="B95" s="36" t="s">
        <v>165</v>
      </c>
      <c r="C95" s="36" t="s">
        <v>166</v>
      </c>
      <c r="D95" s="36" t="s">
        <v>38</v>
      </c>
      <c r="E95" s="32"/>
      <c r="F95" s="66"/>
      <c r="G95" s="66">
        <v>66.8</v>
      </c>
      <c r="H95" s="9">
        <v>68.099999999999994</v>
      </c>
      <c r="I95" s="9">
        <v>65.900000000000006</v>
      </c>
      <c r="J95" s="9">
        <v>60.4</v>
      </c>
      <c r="K95" s="10">
        <v>64.09</v>
      </c>
      <c r="L95" s="10">
        <v>65.900000000000006</v>
      </c>
      <c r="M95" s="9">
        <v>65.075999999999993</v>
      </c>
      <c r="N95" s="10">
        <v>64.305999999999997</v>
      </c>
      <c r="O95" s="10"/>
      <c r="P95" s="9"/>
      <c r="Q95" s="10"/>
      <c r="R95" s="10"/>
      <c r="S95" s="10"/>
      <c r="T95" s="62"/>
      <c r="U95" s="62">
        <f>SUM(Table6[[#This Row],[21-Feb]:[29-Nov]])</f>
        <v>520.572</v>
      </c>
    </row>
    <row r="96" spans="1:22" ht="13.5" customHeight="1" thickBot="1" x14ac:dyDescent="0.5">
      <c r="A96" s="6">
        <v>4</v>
      </c>
      <c r="B96" s="36" t="s">
        <v>171</v>
      </c>
      <c r="C96" s="36" t="s">
        <v>172</v>
      </c>
      <c r="D96" s="36" t="s">
        <v>8</v>
      </c>
      <c r="E96" s="70"/>
      <c r="F96" s="66"/>
      <c r="G96" s="66">
        <v>62.2</v>
      </c>
      <c r="H96" s="29">
        <v>67.2</v>
      </c>
      <c r="I96" s="9">
        <v>0</v>
      </c>
      <c r="J96" s="9">
        <v>62.57</v>
      </c>
      <c r="K96" s="10">
        <v>61.8</v>
      </c>
      <c r="L96" s="10">
        <v>64.400000000000006</v>
      </c>
      <c r="M96" s="9"/>
      <c r="N96" s="9"/>
      <c r="O96" s="10"/>
      <c r="P96" s="11"/>
      <c r="Q96" s="10"/>
      <c r="R96" s="10"/>
      <c r="S96" s="10"/>
      <c r="T96" s="62"/>
      <c r="U96" s="62">
        <f>SUM(Table6[[#This Row],[21-Feb]:[29-Nov]])</f>
        <v>318.16999999999996</v>
      </c>
    </row>
    <row r="97" spans="1:22" ht="13.5" customHeight="1" x14ac:dyDescent="0.45">
      <c r="A97" s="6">
        <v>5</v>
      </c>
      <c r="B97" s="36" t="s">
        <v>200</v>
      </c>
      <c r="C97" s="36" t="s">
        <v>59</v>
      </c>
      <c r="D97" s="98" t="s">
        <v>8</v>
      </c>
      <c r="E97" s="117"/>
      <c r="F97" s="106"/>
      <c r="G97" s="107"/>
      <c r="H97" s="29"/>
      <c r="I97" s="11"/>
      <c r="J97" s="11"/>
      <c r="K97" s="11">
        <v>64.2</v>
      </c>
      <c r="L97" s="9">
        <v>65</v>
      </c>
      <c r="M97" s="9">
        <v>62.954999999999998</v>
      </c>
      <c r="N97" s="9">
        <v>0</v>
      </c>
      <c r="O97" s="9"/>
      <c r="P97" s="9"/>
      <c r="Q97" s="9"/>
      <c r="R97" s="9"/>
      <c r="S97" s="10"/>
      <c r="T97" s="62"/>
      <c r="U97" s="62">
        <f>SUM(Table6[[#This Row],[21-Feb]:[29-Nov]])</f>
        <v>192.15499999999997</v>
      </c>
    </row>
    <row r="98" spans="1:22" ht="13.5" customHeight="1" x14ac:dyDescent="0.45">
      <c r="A98" s="6">
        <v>6</v>
      </c>
      <c r="B98" s="36" t="s">
        <v>27</v>
      </c>
      <c r="C98" s="36" t="s">
        <v>172</v>
      </c>
      <c r="D98" s="124" t="s">
        <v>8</v>
      </c>
      <c r="E98" s="125"/>
      <c r="F98" s="126"/>
      <c r="G98" s="124"/>
      <c r="H98" s="23"/>
      <c r="I98" s="11"/>
      <c r="J98" s="11"/>
      <c r="K98" s="11"/>
      <c r="L98" s="9"/>
      <c r="M98" s="11"/>
      <c r="N98" s="9">
        <f>63.182+66.528</f>
        <v>129.71</v>
      </c>
      <c r="O98" s="9"/>
      <c r="P98" s="9"/>
      <c r="Q98" s="9"/>
      <c r="R98" s="9"/>
      <c r="S98" s="10"/>
      <c r="T98" s="62"/>
      <c r="U98" s="62">
        <f>SUM(Table6[[#This Row],[21-Feb]:[29-Nov]])</f>
        <v>129.71</v>
      </c>
      <c r="V98" s="1" t="s">
        <v>242</v>
      </c>
    </row>
    <row r="99" spans="1:22" ht="13.5" customHeight="1" x14ac:dyDescent="0.45">
      <c r="A99" s="6">
        <v>7</v>
      </c>
      <c r="B99" s="36" t="s">
        <v>167</v>
      </c>
      <c r="C99" s="36" t="s">
        <v>72</v>
      </c>
      <c r="D99" s="36" t="s">
        <v>8</v>
      </c>
      <c r="E99" s="32"/>
      <c r="F99" s="65"/>
      <c r="G99" s="66">
        <v>66.400000000000006</v>
      </c>
      <c r="H99" s="23"/>
      <c r="I99" s="11"/>
      <c r="J99" s="11"/>
      <c r="K99" s="9"/>
      <c r="L99" s="9"/>
      <c r="M99" s="11">
        <v>62.5</v>
      </c>
      <c r="N99" s="9"/>
      <c r="O99" s="11"/>
      <c r="P99" s="9"/>
      <c r="Q99" s="9"/>
      <c r="R99" s="9"/>
      <c r="S99" s="10"/>
      <c r="T99" s="62"/>
      <c r="U99" s="62">
        <f>SUM(Table6[[#This Row],[21-Feb]:[29-Nov]])</f>
        <v>128.9</v>
      </c>
    </row>
    <row r="100" spans="1:22" ht="13.5" customHeight="1" x14ac:dyDescent="0.45">
      <c r="A100" s="6">
        <v>8</v>
      </c>
      <c r="B100" s="36" t="s">
        <v>231</v>
      </c>
      <c r="C100" s="36" t="s">
        <v>214</v>
      </c>
      <c r="D100" s="35" t="s">
        <v>38</v>
      </c>
      <c r="E100" s="32"/>
      <c r="F100" s="33"/>
      <c r="G100" s="35"/>
      <c r="H100" s="23"/>
      <c r="I100" s="11"/>
      <c r="J100" s="11"/>
      <c r="K100" s="9"/>
      <c r="L100" s="11"/>
      <c r="M100" s="9">
        <v>64.847999999999999</v>
      </c>
      <c r="N100" s="9">
        <v>63.258000000000003</v>
      </c>
      <c r="O100" s="9"/>
      <c r="P100" s="9"/>
      <c r="Q100" s="9"/>
      <c r="R100" s="9"/>
      <c r="S100" s="10"/>
      <c r="T100" s="62"/>
      <c r="U100" s="62">
        <f>SUM(Table6[[#This Row],[21-Feb]:[29-Nov]])</f>
        <v>128.10599999999999</v>
      </c>
    </row>
    <row r="101" spans="1:22" ht="13.5" customHeight="1" x14ac:dyDescent="0.45">
      <c r="A101" s="6">
        <v>9</v>
      </c>
      <c r="B101" s="36" t="s">
        <v>225</v>
      </c>
      <c r="C101" s="36" t="s">
        <v>226</v>
      </c>
      <c r="D101" s="99" t="s">
        <v>38</v>
      </c>
      <c r="E101" s="104"/>
      <c r="F101" s="105"/>
      <c r="G101" s="105"/>
      <c r="H101" s="23"/>
      <c r="I101" s="11"/>
      <c r="J101" s="11"/>
      <c r="K101" s="11"/>
      <c r="L101" s="11"/>
      <c r="M101" s="11">
        <v>63.981000000000002</v>
      </c>
      <c r="N101" s="11">
        <v>60.741</v>
      </c>
      <c r="O101" s="9"/>
      <c r="P101" s="11"/>
      <c r="Q101" s="9"/>
      <c r="R101" s="9"/>
      <c r="S101" s="10"/>
      <c r="T101" s="62"/>
      <c r="U101" s="62">
        <f>SUM(Table6[[#This Row],[21-Feb]:[29-Nov]])</f>
        <v>124.72200000000001</v>
      </c>
    </row>
    <row r="102" spans="1:22" ht="13.5" customHeight="1" x14ac:dyDescent="0.45">
      <c r="A102" s="6">
        <v>10</v>
      </c>
      <c r="B102" s="36" t="s">
        <v>168</v>
      </c>
      <c r="C102" s="36" t="s">
        <v>169</v>
      </c>
      <c r="D102" s="36" t="s">
        <v>10</v>
      </c>
      <c r="E102" s="32"/>
      <c r="F102" s="66"/>
      <c r="G102" s="113">
        <f>62.4+60.3</f>
        <v>122.69999999999999</v>
      </c>
      <c r="H102" s="23"/>
      <c r="I102" s="11"/>
      <c r="J102" s="11"/>
      <c r="K102" s="9"/>
      <c r="L102" s="9"/>
      <c r="M102" s="9"/>
      <c r="N102" s="9"/>
      <c r="O102" s="10"/>
      <c r="P102" s="9"/>
      <c r="Q102" s="10"/>
      <c r="R102" s="10"/>
      <c r="S102" s="10"/>
      <c r="T102" s="62"/>
      <c r="U102" s="62">
        <f>SUM(Table6[[#This Row],[21-Feb]:[29-Nov]])</f>
        <v>122.69999999999999</v>
      </c>
      <c r="V102" s="1" t="s">
        <v>173</v>
      </c>
    </row>
    <row r="103" spans="1:22" ht="13.5" customHeight="1" x14ac:dyDescent="0.45">
      <c r="A103" s="6">
        <v>11</v>
      </c>
      <c r="B103" s="36" t="s">
        <v>222</v>
      </c>
      <c r="C103" s="36" t="s">
        <v>223</v>
      </c>
      <c r="D103" s="98" t="s">
        <v>224</v>
      </c>
      <c r="E103" s="104"/>
      <c r="F103" s="106"/>
      <c r="G103" s="98"/>
      <c r="H103" s="23"/>
      <c r="I103" s="11"/>
      <c r="J103" s="11"/>
      <c r="K103" s="11"/>
      <c r="L103" s="9"/>
      <c r="M103" s="11">
        <v>66.667000000000002</v>
      </c>
      <c r="N103" s="10"/>
      <c r="O103" s="9"/>
      <c r="P103" s="9"/>
      <c r="Q103" s="9"/>
      <c r="R103" s="9"/>
      <c r="S103" s="10"/>
      <c r="T103" s="62"/>
      <c r="U103" s="62">
        <f>SUM(Table6[[#This Row],[21-Feb]:[29-Nov]])</f>
        <v>66.667000000000002</v>
      </c>
    </row>
    <row r="104" spans="1:22" ht="13.5" customHeight="1" x14ac:dyDescent="0.45">
      <c r="A104" s="6"/>
      <c r="B104" s="36" t="s">
        <v>193</v>
      </c>
      <c r="C104" s="36" t="s">
        <v>194</v>
      </c>
      <c r="D104" s="36" t="s">
        <v>10</v>
      </c>
      <c r="E104" s="32"/>
      <c r="F104" s="66"/>
      <c r="G104" s="36"/>
      <c r="H104" s="23"/>
      <c r="I104" s="11">
        <v>0</v>
      </c>
      <c r="J104" s="11">
        <v>0</v>
      </c>
      <c r="K104" s="9"/>
      <c r="L104" s="10"/>
      <c r="M104" s="11"/>
      <c r="N104" s="9"/>
      <c r="O104" s="10"/>
      <c r="P104" s="9"/>
      <c r="Q104" s="10"/>
      <c r="R104" s="10"/>
      <c r="S104" s="10"/>
      <c r="T104" s="62"/>
      <c r="U104" s="62">
        <f>SUM(Table6[[#This Row],[21-Feb]:[29-Nov]])</f>
        <v>0</v>
      </c>
    </row>
    <row r="105" spans="1:22" ht="13.5" customHeight="1" x14ac:dyDescent="0.45">
      <c r="A105" s="6"/>
      <c r="B105" s="36" t="s">
        <v>27</v>
      </c>
      <c r="C105" s="36" t="s">
        <v>195</v>
      </c>
      <c r="D105" s="98" t="s">
        <v>8</v>
      </c>
      <c r="E105" s="104"/>
      <c r="F105" s="106"/>
      <c r="G105" s="98"/>
      <c r="H105" s="23"/>
      <c r="I105" s="9">
        <v>0</v>
      </c>
      <c r="J105" s="11"/>
      <c r="K105" s="9"/>
      <c r="L105" s="9"/>
      <c r="M105" s="9"/>
      <c r="N105" s="9"/>
      <c r="O105" s="9"/>
      <c r="P105" s="9"/>
      <c r="Q105" s="9"/>
      <c r="R105" s="9"/>
      <c r="S105" s="10"/>
      <c r="T105" s="62"/>
      <c r="U105" s="62">
        <f>SUM(Table6[[#This Row],[21-Feb]:[29-Nov]])</f>
        <v>0</v>
      </c>
    </row>
    <row r="106" spans="1:22" ht="13.5" customHeight="1" x14ac:dyDescent="0.45">
      <c r="A106" s="6"/>
      <c r="B106" s="36"/>
      <c r="C106" s="36"/>
      <c r="D106" s="35"/>
      <c r="E106" s="32"/>
      <c r="F106" s="33"/>
      <c r="G106" s="35"/>
      <c r="H106" s="23"/>
      <c r="I106" s="11"/>
      <c r="J106" s="11"/>
      <c r="K106" s="11"/>
      <c r="L106" s="9"/>
      <c r="M106" s="11"/>
      <c r="N106" s="9"/>
      <c r="O106" s="9"/>
      <c r="P106" s="9"/>
      <c r="Q106" s="9"/>
      <c r="R106" s="9"/>
      <c r="S106" s="10"/>
      <c r="T106" s="62"/>
      <c r="U106" s="62">
        <f>SUM(Table6[[#This Row],[21-Feb]:[29-Nov]])</f>
        <v>0</v>
      </c>
    </row>
    <row r="107" spans="1:22" ht="13.5" customHeight="1" x14ac:dyDescent="0.45">
      <c r="A107" s="6"/>
      <c r="B107" s="36"/>
      <c r="C107" s="36"/>
      <c r="D107" s="98"/>
      <c r="E107" s="104"/>
      <c r="F107" s="106"/>
      <c r="G107" s="98"/>
      <c r="H107" s="23"/>
      <c r="I107" s="11"/>
      <c r="J107" s="11"/>
      <c r="K107" s="11"/>
      <c r="L107" s="11"/>
      <c r="M107" s="9"/>
      <c r="N107" s="9"/>
      <c r="O107" s="9"/>
      <c r="P107" s="9"/>
      <c r="Q107" s="9"/>
      <c r="R107" s="9"/>
      <c r="S107" s="9"/>
      <c r="T107" s="62"/>
      <c r="U107" s="62">
        <f>SUM(Table6[[#This Row],[21-Feb]:[29-Nov]])</f>
        <v>0</v>
      </c>
    </row>
    <row r="108" spans="1:22" ht="13.5" customHeight="1" x14ac:dyDescent="0.45">
      <c r="A108" s="76"/>
      <c r="B108" s="45"/>
      <c r="C108" s="45"/>
      <c r="D108" s="84"/>
      <c r="E108" s="47"/>
      <c r="F108" s="92"/>
      <c r="G108" s="84"/>
      <c r="H108" s="50"/>
      <c r="I108" s="47"/>
      <c r="J108" s="47"/>
      <c r="K108" s="47"/>
      <c r="L108" s="47"/>
      <c r="M108" s="47"/>
      <c r="N108" s="47"/>
      <c r="O108" s="48"/>
      <c r="P108" s="48"/>
      <c r="Q108" s="48"/>
      <c r="R108" s="48"/>
      <c r="S108" s="48"/>
      <c r="T108" s="80"/>
      <c r="U108" s="80">
        <f>SUM(Table6[[#This Row],[21-Feb]:[29-Nov]])</f>
        <v>0</v>
      </c>
    </row>
    <row r="109" spans="1:22" ht="13.5" customHeight="1" x14ac:dyDescent="0.45">
      <c r="B109" s="39"/>
      <c r="C109" s="39"/>
      <c r="D109"/>
      <c r="E109" s="34"/>
      <c r="F109"/>
      <c r="G10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6"/>
      <c r="U109" s="19"/>
    </row>
    <row r="110" spans="1:22" ht="13.5" customHeight="1" x14ac:dyDescent="0.45">
      <c r="B110" s="39"/>
      <c r="C110" s="39"/>
      <c r="D110"/>
      <c r="E110" s="34"/>
      <c r="F110"/>
      <c r="G110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1:22" ht="27.95" customHeight="1" x14ac:dyDescent="0.65">
      <c r="A111" s="121" t="s">
        <v>3</v>
      </c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60"/>
    </row>
    <row r="112" spans="1:22" ht="13.5" customHeight="1" x14ac:dyDescent="0.4">
      <c r="A112" s="2" t="s">
        <v>15</v>
      </c>
      <c r="B112" s="1" t="s">
        <v>16</v>
      </c>
      <c r="C112" s="1" t="s">
        <v>17</v>
      </c>
      <c r="D112" s="1" t="s">
        <v>18</v>
      </c>
      <c r="E112" s="111" t="s">
        <v>118</v>
      </c>
      <c r="F112" s="111" t="s">
        <v>119</v>
      </c>
      <c r="G112" s="111" t="s">
        <v>120</v>
      </c>
      <c r="H112" s="111" t="s">
        <v>121</v>
      </c>
      <c r="I112" s="111" t="s">
        <v>122</v>
      </c>
      <c r="J112" s="111" t="s">
        <v>123</v>
      </c>
      <c r="K112" s="111" t="s">
        <v>124</v>
      </c>
      <c r="L112" s="111" t="s">
        <v>125</v>
      </c>
      <c r="M112" s="111" t="s">
        <v>126</v>
      </c>
      <c r="N112" s="111" t="s">
        <v>127</v>
      </c>
      <c r="O112" s="111" t="s">
        <v>128</v>
      </c>
      <c r="P112" s="111" t="s">
        <v>129</v>
      </c>
      <c r="Q112" s="111" t="s">
        <v>130</v>
      </c>
      <c r="R112" s="111" t="s">
        <v>131</v>
      </c>
      <c r="S112" s="111" t="s">
        <v>132</v>
      </c>
      <c r="T112" s="111" t="s">
        <v>133</v>
      </c>
      <c r="U112" s="1" t="s">
        <v>14</v>
      </c>
    </row>
    <row r="113" spans="1:513" ht="13.5" customHeight="1" x14ac:dyDescent="0.45">
      <c r="A113" s="20">
        <v>1</v>
      </c>
      <c r="B113" s="73" t="s">
        <v>116</v>
      </c>
      <c r="C113" s="73" t="s">
        <v>74</v>
      </c>
      <c r="D113" s="36" t="s">
        <v>62</v>
      </c>
      <c r="E113" s="11">
        <v>68.147999999999996</v>
      </c>
      <c r="F113" s="65">
        <v>63.787999999999997</v>
      </c>
      <c r="G113" s="66">
        <v>69</v>
      </c>
      <c r="H113" s="40">
        <v>69.5</v>
      </c>
      <c r="I113" s="11">
        <v>66.099999999999994</v>
      </c>
      <c r="J113" s="9"/>
      <c r="K113" s="11">
        <v>64.900000000000006</v>
      </c>
      <c r="L113" s="9">
        <v>67.900000000000006</v>
      </c>
      <c r="M113" s="11">
        <v>66.480999999999995</v>
      </c>
      <c r="N113" s="9">
        <v>67.197000000000003</v>
      </c>
      <c r="O113" s="11"/>
      <c r="P113" s="11"/>
      <c r="Q113" s="9"/>
      <c r="R113" s="9"/>
      <c r="S113" s="9"/>
      <c r="T113" s="9"/>
      <c r="U113" s="12">
        <f>SUM(Table7[[#This Row],[21-Feb]:[29-Nov]])</f>
        <v>603.0139999999999</v>
      </c>
    </row>
    <row r="114" spans="1:513" ht="13.5" customHeight="1" x14ac:dyDescent="0.45">
      <c r="A114" s="20">
        <v>2</v>
      </c>
      <c r="B114" s="36" t="s">
        <v>116</v>
      </c>
      <c r="C114" s="36" t="s">
        <v>61</v>
      </c>
      <c r="D114" s="36" t="s">
        <v>62</v>
      </c>
      <c r="E114" s="11"/>
      <c r="F114" s="66"/>
      <c r="G114" s="66"/>
      <c r="H114" s="29"/>
      <c r="I114" s="11">
        <v>62.3</v>
      </c>
      <c r="J114" s="9"/>
      <c r="K114" s="11">
        <v>67.099999999999994</v>
      </c>
      <c r="L114" s="9">
        <v>68.099999999999994</v>
      </c>
      <c r="M114" s="11">
        <v>69.63</v>
      </c>
      <c r="N114" s="9">
        <v>68.938999999999993</v>
      </c>
      <c r="O114" s="10"/>
      <c r="P114" s="10"/>
      <c r="Q114" s="10"/>
      <c r="R114" s="10"/>
      <c r="S114" s="10"/>
      <c r="T114" s="9"/>
      <c r="U114" s="12">
        <f>SUM(Table7[[#This Row],[21-Feb]:[29-Nov]])</f>
        <v>336.06899999999996</v>
      </c>
    </row>
    <row r="115" spans="1:513" ht="13.5" customHeight="1" x14ac:dyDescent="0.45">
      <c r="A115" s="20">
        <v>3</v>
      </c>
      <c r="B115" s="36" t="s">
        <v>204</v>
      </c>
      <c r="C115" s="36" t="s">
        <v>228</v>
      </c>
      <c r="D115" s="36" t="s">
        <v>8</v>
      </c>
      <c r="E115" s="11"/>
      <c r="F115" s="66"/>
      <c r="G115" s="66"/>
      <c r="H115" s="29"/>
      <c r="I115" s="9"/>
      <c r="J115" s="9"/>
      <c r="K115" s="9"/>
      <c r="L115" s="9"/>
      <c r="M115" s="11">
        <v>69.073999999999998</v>
      </c>
      <c r="N115" s="11">
        <v>67.5</v>
      </c>
      <c r="O115" s="10"/>
      <c r="P115" s="10"/>
      <c r="Q115" s="10"/>
      <c r="R115" s="10"/>
      <c r="S115" s="10"/>
      <c r="T115" s="10"/>
      <c r="U115" s="12">
        <f>SUM(Table7[[#This Row],[21-Feb]:[29-Nov]])</f>
        <v>136.57400000000001</v>
      </c>
    </row>
    <row r="116" spans="1:513" ht="13.5" customHeight="1" x14ac:dyDescent="0.45">
      <c r="A116" s="20">
        <v>4</v>
      </c>
      <c r="B116" s="36" t="s">
        <v>157</v>
      </c>
      <c r="C116" s="36" t="s">
        <v>174</v>
      </c>
      <c r="D116" s="36" t="s">
        <v>10</v>
      </c>
      <c r="E116" s="11"/>
      <c r="F116" s="66"/>
      <c r="G116" s="65">
        <v>64.2</v>
      </c>
      <c r="H116" s="40">
        <v>66.2</v>
      </c>
      <c r="I116" s="11"/>
      <c r="J116" s="9"/>
      <c r="K116" s="11"/>
      <c r="L116" s="9"/>
      <c r="M116" s="11"/>
      <c r="N116" s="9"/>
      <c r="O116" s="9"/>
      <c r="P116" s="10"/>
      <c r="Q116" s="9"/>
      <c r="R116" s="9"/>
      <c r="S116" s="10"/>
      <c r="T116" s="9"/>
      <c r="U116" s="12">
        <f>SUM(Table7[[#This Row],[21-Feb]:[29-Nov]])</f>
        <v>130.4</v>
      </c>
    </row>
    <row r="117" spans="1:513" ht="13.5" customHeight="1" x14ac:dyDescent="0.45">
      <c r="A117" s="20">
        <v>5</v>
      </c>
      <c r="B117" s="36" t="s">
        <v>229</v>
      </c>
      <c r="C117" s="36" t="s">
        <v>230</v>
      </c>
      <c r="D117" s="36" t="s">
        <v>10</v>
      </c>
      <c r="E117" s="11"/>
      <c r="F117" s="66"/>
      <c r="G117" s="36"/>
      <c r="H117" s="23"/>
      <c r="I117" s="11"/>
      <c r="J117" s="9"/>
      <c r="K117" s="11"/>
      <c r="L117" s="9"/>
      <c r="M117" s="11">
        <v>64.537000000000006</v>
      </c>
      <c r="N117" s="11">
        <v>65.555999999999997</v>
      </c>
      <c r="O117" s="71"/>
      <c r="P117" s="71"/>
      <c r="Q117" s="71"/>
      <c r="R117" s="71"/>
      <c r="S117" s="71"/>
      <c r="T117" s="9"/>
      <c r="U117" s="12">
        <f>SUM(Table7[[#This Row],[21-Feb]:[29-Nov]])</f>
        <v>130.09300000000002</v>
      </c>
    </row>
    <row r="118" spans="1:513" ht="13.5" customHeight="1" x14ac:dyDescent="0.45">
      <c r="A118" s="20">
        <v>6</v>
      </c>
      <c r="B118" s="36" t="s">
        <v>29</v>
      </c>
      <c r="C118" s="36" t="s">
        <v>227</v>
      </c>
      <c r="D118" s="36" t="s">
        <v>224</v>
      </c>
      <c r="E118" s="11"/>
      <c r="F118" s="66"/>
      <c r="G118" s="66"/>
      <c r="H118" s="23"/>
      <c r="I118" s="9"/>
      <c r="J118" s="9"/>
      <c r="K118" s="9"/>
      <c r="L118" s="10"/>
      <c r="M118" s="11">
        <v>72.406999999999996</v>
      </c>
      <c r="N118" s="9"/>
      <c r="O118" s="10"/>
      <c r="P118" s="10"/>
      <c r="Q118" s="10"/>
      <c r="R118" s="10"/>
      <c r="S118" s="10"/>
      <c r="T118" s="10"/>
      <c r="U118" s="12">
        <f>SUM(Table7[[#This Row],[21-Feb]:[29-Nov]])</f>
        <v>72.406999999999996</v>
      </c>
    </row>
    <row r="119" spans="1:513" ht="13.5" customHeight="1" x14ac:dyDescent="0.45">
      <c r="A119" s="20">
        <v>7</v>
      </c>
      <c r="B119" s="36" t="s">
        <v>71</v>
      </c>
      <c r="C119" s="36" t="s">
        <v>199</v>
      </c>
      <c r="D119" s="36" t="s">
        <v>8</v>
      </c>
      <c r="E119" s="11"/>
      <c r="F119" s="66"/>
      <c r="G119" s="36"/>
      <c r="H119" s="23"/>
      <c r="I119" s="9"/>
      <c r="J119" s="11">
        <v>60.5</v>
      </c>
      <c r="K119" s="9"/>
      <c r="L119" s="9"/>
      <c r="M119" s="10"/>
      <c r="N119" s="10"/>
      <c r="O119" s="10"/>
      <c r="P119" s="10"/>
      <c r="Q119" s="9"/>
      <c r="R119" s="9"/>
      <c r="S119" s="9"/>
      <c r="T119" s="10"/>
      <c r="U119" s="12">
        <f>SUM(Table7[[#This Row],[21-Feb]:[29-Nov]])</f>
        <v>60.5</v>
      </c>
    </row>
    <row r="120" spans="1:513" ht="13.5" customHeight="1" x14ac:dyDescent="0.45">
      <c r="A120" s="20">
        <v>8</v>
      </c>
      <c r="B120" s="36"/>
      <c r="C120" s="36"/>
      <c r="D120" s="36"/>
      <c r="E120" s="11"/>
      <c r="F120" s="66"/>
      <c r="G120" s="36"/>
      <c r="H120" s="23"/>
      <c r="I120" s="11"/>
      <c r="J120" s="9"/>
      <c r="K120" s="11"/>
      <c r="L120" s="9"/>
      <c r="M120" s="11"/>
      <c r="N120" s="9"/>
      <c r="O120" s="71"/>
      <c r="P120" s="71"/>
      <c r="Q120" s="71"/>
      <c r="R120" s="71"/>
      <c r="S120" s="71"/>
      <c r="T120" s="9"/>
      <c r="U120" s="12">
        <f>SUM(Table7[[#This Row],[21-Feb]:[29-Nov]])</f>
        <v>0</v>
      </c>
    </row>
    <row r="121" spans="1:513" ht="13.5" customHeight="1" x14ac:dyDescent="0.45">
      <c r="A121" s="20">
        <v>9</v>
      </c>
      <c r="B121" s="36"/>
      <c r="C121" s="36"/>
      <c r="D121" s="36"/>
      <c r="E121" s="11"/>
      <c r="F121" s="66"/>
      <c r="G121" s="36"/>
      <c r="H121" s="23"/>
      <c r="I121" s="11"/>
      <c r="J121" s="9"/>
      <c r="K121" s="11"/>
      <c r="L121" s="9"/>
      <c r="M121" s="11"/>
      <c r="N121" s="9"/>
      <c r="O121" s="71"/>
      <c r="P121" s="71"/>
      <c r="Q121" s="71"/>
      <c r="R121" s="71"/>
      <c r="S121" s="71"/>
      <c r="T121" s="9"/>
      <c r="U121" s="12">
        <f>SUM(Table7[[#This Row],[21-Feb]:[29-Nov]])</f>
        <v>0</v>
      </c>
    </row>
    <row r="122" spans="1:513" ht="13.5" customHeight="1" x14ac:dyDescent="0.45">
      <c r="A122" s="20">
        <v>10</v>
      </c>
      <c r="B122" s="36"/>
      <c r="C122" s="36"/>
      <c r="D122" s="36"/>
      <c r="E122" s="11"/>
      <c r="F122" s="66"/>
      <c r="G122" s="36"/>
      <c r="H122" s="23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2">
        <f>SUM(Table7[[#This Row],[21-Feb]:[29-Nov]])</f>
        <v>0</v>
      </c>
    </row>
    <row r="123" spans="1:513" ht="13.5" customHeight="1" x14ac:dyDescent="0.45">
      <c r="A123" s="20">
        <v>11</v>
      </c>
      <c r="B123" s="36"/>
      <c r="C123" s="36"/>
      <c r="D123" s="36"/>
      <c r="E123" s="11"/>
      <c r="F123" s="66"/>
      <c r="G123" s="36"/>
      <c r="H123" s="23"/>
      <c r="I123" s="11"/>
      <c r="J123" s="9"/>
      <c r="K123" s="11"/>
      <c r="L123" s="9"/>
      <c r="M123" s="11"/>
      <c r="N123" s="9"/>
      <c r="O123" s="11"/>
      <c r="P123" s="11"/>
      <c r="Q123" s="9"/>
      <c r="R123" s="9"/>
      <c r="S123" s="9"/>
      <c r="T123" s="10"/>
      <c r="U123" s="12">
        <f>SUM(Table7[[#This Row],[21-Feb]:[29-Nov]])</f>
        <v>0</v>
      </c>
    </row>
    <row r="124" spans="1:513" ht="13.5" customHeight="1" x14ac:dyDescent="0.45">
      <c r="A124" s="20">
        <v>12</v>
      </c>
      <c r="B124" s="36"/>
      <c r="C124" s="36"/>
      <c r="D124" s="36"/>
      <c r="E124" s="11"/>
      <c r="F124" s="66"/>
      <c r="G124" s="36"/>
      <c r="H124" s="23"/>
      <c r="I124" s="11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2">
        <f>SUM(Table7[[#This Row],[21-Feb]:[29-Nov]])</f>
        <v>0</v>
      </c>
    </row>
    <row r="125" spans="1:513" ht="13.5" customHeight="1" x14ac:dyDescent="0.45">
      <c r="A125" s="44">
        <v>13</v>
      </c>
      <c r="B125" s="45"/>
      <c r="C125" s="45"/>
      <c r="D125" s="45"/>
      <c r="E125" s="47"/>
      <c r="F125" s="93"/>
      <c r="G125" s="45"/>
      <c r="H125" s="50"/>
      <c r="I125" s="47"/>
      <c r="J125" s="48"/>
      <c r="K125" s="47"/>
      <c r="L125" s="48"/>
      <c r="M125" s="47"/>
      <c r="N125" s="48"/>
      <c r="O125" s="94"/>
      <c r="P125" s="94"/>
      <c r="Q125" s="94"/>
      <c r="R125" s="94"/>
      <c r="S125" s="94"/>
      <c r="T125" s="48"/>
      <c r="U125" s="51">
        <f>SUM(Table7[[#This Row],[21-Feb]:[29-Nov]])</f>
        <v>0</v>
      </c>
    </row>
    <row r="126" spans="1:513" ht="13.5" customHeight="1" x14ac:dyDescent="0.45">
      <c r="A126" s="27"/>
      <c r="B126" s="14"/>
      <c r="C126" s="14"/>
      <c r="D126" s="14"/>
      <c r="E126" s="15"/>
      <c r="F126" s="16"/>
      <c r="G126" s="18"/>
      <c r="H126" s="16"/>
      <c r="I126" s="18"/>
      <c r="J126" s="18"/>
      <c r="K126" s="16"/>
      <c r="L126" s="16"/>
      <c r="M126" s="16"/>
      <c r="N126" s="16"/>
      <c r="O126" s="16"/>
      <c r="P126" s="18"/>
      <c r="Q126" s="16"/>
      <c r="R126" s="16"/>
      <c r="S126" s="16"/>
      <c r="T126" s="26"/>
      <c r="U126" s="19"/>
    </row>
    <row r="127" spans="1:513" ht="27.4" customHeight="1" x14ac:dyDescent="0.65">
      <c r="A127" s="121" t="s">
        <v>33</v>
      </c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60"/>
    </row>
    <row r="128" spans="1:513" s="82" customFormat="1" ht="13.5" customHeight="1" x14ac:dyDescent="0.4">
      <c r="A128" s="81" t="s">
        <v>15</v>
      </c>
      <c r="B128" s="82" t="s">
        <v>16</v>
      </c>
      <c r="C128" s="82" t="s">
        <v>17</v>
      </c>
      <c r="D128" s="82" t="s">
        <v>18</v>
      </c>
      <c r="E128" s="88" t="s">
        <v>118</v>
      </c>
      <c r="F128" s="88" t="s">
        <v>119</v>
      </c>
      <c r="G128" s="88" t="s">
        <v>120</v>
      </c>
      <c r="H128" s="88" t="s">
        <v>121</v>
      </c>
      <c r="I128" s="88" t="s">
        <v>122</v>
      </c>
      <c r="J128" s="88" t="s">
        <v>123</v>
      </c>
      <c r="K128" s="88" t="s">
        <v>124</v>
      </c>
      <c r="L128" s="88" t="s">
        <v>125</v>
      </c>
      <c r="M128" s="88" t="s">
        <v>126</v>
      </c>
      <c r="N128" s="88" t="s">
        <v>127</v>
      </c>
      <c r="O128" s="88" t="s">
        <v>128</v>
      </c>
      <c r="P128" s="88" t="s">
        <v>129</v>
      </c>
      <c r="Q128" s="88" t="s">
        <v>130</v>
      </c>
      <c r="R128" s="88" t="s">
        <v>131</v>
      </c>
      <c r="S128" s="88" t="s">
        <v>132</v>
      </c>
      <c r="T128" s="95" t="s">
        <v>133</v>
      </c>
      <c r="U128" s="82" t="s">
        <v>14</v>
      </c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</row>
    <row r="129" spans="1:21" ht="13.5" customHeight="1" x14ac:dyDescent="0.45">
      <c r="A129" s="44">
        <v>1</v>
      </c>
      <c r="B129" s="77" t="s">
        <v>163</v>
      </c>
      <c r="C129" s="77" t="s">
        <v>164</v>
      </c>
      <c r="D129" s="77" t="s">
        <v>38</v>
      </c>
      <c r="E129" s="91"/>
      <c r="F129" s="79"/>
      <c r="G129" s="47">
        <v>65.099999999999994</v>
      </c>
      <c r="H129" s="47">
        <v>65.3</v>
      </c>
      <c r="I129" s="48"/>
      <c r="J129" s="48"/>
      <c r="K129" s="48">
        <v>62.1</v>
      </c>
      <c r="L129" s="48">
        <v>65.400000000000006</v>
      </c>
      <c r="M129" s="79">
        <v>65.207999999999998</v>
      </c>
      <c r="N129" s="79">
        <v>64.721999999999994</v>
      </c>
      <c r="O129" s="47"/>
      <c r="P129" s="47"/>
      <c r="Q129" s="48"/>
      <c r="R129" s="48"/>
      <c r="S129" s="79"/>
      <c r="T129" s="51"/>
      <c r="U129" s="51">
        <f>SUM(E129:T129)</f>
        <v>387.82999999999993</v>
      </c>
    </row>
    <row r="130" spans="1:21" ht="13.5" customHeight="1" x14ac:dyDescent="0.45">
      <c r="A130" s="27"/>
      <c r="B130" s="14"/>
      <c r="C130" s="14"/>
      <c r="D130" s="14"/>
      <c r="E130" s="15"/>
      <c r="F130" s="16"/>
      <c r="G130" s="18"/>
      <c r="H130" s="16"/>
      <c r="I130" s="18"/>
      <c r="J130" s="18"/>
      <c r="K130" s="16"/>
      <c r="L130" s="16"/>
      <c r="M130" s="16"/>
      <c r="N130" s="16"/>
      <c r="O130" s="16"/>
      <c r="P130" s="18"/>
      <c r="Q130" s="16"/>
      <c r="R130" s="16"/>
      <c r="S130" s="16"/>
      <c r="T130" s="26"/>
    </row>
    <row r="131" spans="1:21" ht="13.5" customHeight="1" x14ac:dyDescent="0.4"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1:21" ht="29.25" customHeight="1" x14ac:dyDescent="0.65">
      <c r="A132" s="121" t="s">
        <v>4</v>
      </c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</row>
    <row r="133" spans="1:21" ht="17.25" customHeight="1" x14ac:dyDescent="0.4">
      <c r="A133" s="81" t="s">
        <v>15</v>
      </c>
      <c r="B133" s="82" t="s">
        <v>16</v>
      </c>
      <c r="C133" s="82" t="s">
        <v>17</v>
      </c>
      <c r="D133" s="82" t="s">
        <v>18</v>
      </c>
      <c r="E133" s="88" t="s">
        <v>118</v>
      </c>
      <c r="F133" s="88" t="s">
        <v>119</v>
      </c>
      <c r="G133" s="88" t="s">
        <v>120</v>
      </c>
      <c r="H133" s="88" t="s">
        <v>121</v>
      </c>
      <c r="I133" s="88" t="s">
        <v>122</v>
      </c>
      <c r="J133" s="88" t="s">
        <v>123</v>
      </c>
      <c r="K133" s="88" t="s">
        <v>124</v>
      </c>
      <c r="L133" s="88" t="s">
        <v>125</v>
      </c>
      <c r="M133" s="88" t="s">
        <v>126</v>
      </c>
      <c r="N133" s="88" t="s">
        <v>127</v>
      </c>
      <c r="O133" s="88" t="s">
        <v>128</v>
      </c>
      <c r="P133" s="88" t="s">
        <v>129</v>
      </c>
      <c r="Q133" s="88" t="s">
        <v>130</v>
      </c>
      <c r="R133" s="88" t="s">
        <v>131</v>
      </c>
      <c r="S133" s="88" t="s">
        <v>132</v>
      </c>
      <c r="T133" s="95" t="s">
        <v>133</v>
      </c>
      <c r="U133" s="82" t="s">
        <v>14</v>
      </c>
    </row>
    <row r="134" spans="1:21" ht="13.5" customHeight="1" x14ac:dyDescent="0.45">
      <c r="A134" s="108">
        <v>1</v>
      </c>
      <c r="B134" s="98" t="s">
        <v>27</v>
      </c>
      <c r="C134" s="98" t="s">
        <v>87</v>
      </c>
      <c r="D134" s="98" t="s">
        <v>8</v>
      </c>
      <c r="E134" s="8">
        <v>68</v>
      </c>
      <c r="F134" s="11">
        <v>71.856999999999999</v>
      </c>
      <c r="G134" s="9">
        <v>67.5</v>
      </c>
      <c r="H134" s="9">
        <v>66.900000000000006</v>
      </c>
      <c r="I134" s="11"/>
      <c r="J134" s="11"/>
      <c r="K134" s="10">
        <v>65.2</v>
      </c>
      <c r="L134" s="10">
        <v>65.900000000000006</v>
      </c>
      <c r="M134" s="10"/>
      <c r="N134" s="10">
        <v>65.713999999999999</v>
      </c>
      <c r="O134" s="10"/>
      <c r="P134" s="9"/>
      <c r="Q134" s="11"/>
      <c r="R134" s="11"/>
      <c r="S134" s="11"/>
      <c r="T134" s="12"/>
      <c r="U134" s="12">
        <f>SUM(Table9[[#This Row],[21-Feb]:[29-Nov]])</f>
        <v>471.07099999999997</v>
      </c>
    </row>
    <row r="135" spans="1:21" ht="13.5" customHeight="1" x14ac:dyDescent="0.45">
      <c r="A135" s="20">
        <v>2</v>
      </c>
      <c r="B135" s="36" t="s">
        <v>21</v>
      </c>
      <c r="C135" s="36" t="s">
        <v>175</v>
      </c>
      <c r="D135" s="36" t="s">
        <v>8</v>
      </c>
      <c r="E135" s="8"/>
      <c r="F135" s="11"/>
      <c r="G135" s="11">
        <v>65.7</v>
      </c>
      <c r="H135" s="11">
        <v>68.2</v>
      </c>
      <c r="I135" s="11">
        <v>60.7</v>
      </c>
      <c r="J135" s="11">
        <v>62.8</v>
      </c>
      <c r="K135" s="11">
        <v>67</v>
      </c>
      <c r="L135" s="11">
        <v>66.3</v>
      </c>
      <c r="M135" s="9"/>
      <c r="N135" s="9">
        <v>63.570999999999998</v>
      </c>
      <c r="O135" s="10"/>
      <c r="P135" s="9"/>
      <c r="Q135" s="10"/>
      <c r="R135" s="10"/>
      <c r="S135" s="9"/>
      <c r="T135" s="12"/>
      <c r="U135" s="12">
        <f>SUM(Table9[[#This Row],[21-Feb]:[29-Nov]])</f>
        <v>454.27100000000007</v>
      </c>
    </row>
    <row r="136" spans="1:21" ht="13.5" customHeight="1" x14ac:dyDescent="0.45">
      <c r="A136" s="44">
        <v>3</v>
      </c>
      <c r="B136" s="109" t="s">
        <v>25</v>
      </c>
      <c r="C136" s="109" t="s">
        <v>43</v>
      </c>
      <c r="D136" s="109" t="s">
        <v>8</v>
      </c>
      <c r="E136" s="78"/>
      <c r="F136" s="47"/>
      <c r="G136" s="47">
        <v>0</v>
      </c>
      <c r="H136" s="47">
        <v>61.1</v>
      </c>
      <c r="I136" s="47"/>
      <c r="J136" s="47"/>
      <c r="K136" s="48"/>
      <c r="L136" s="48"/>
      <c r="M136" s="79"/>
      <c r="N136" s="48"/>
      <c r="O136" s="79"/>
      <c r="P136" s="48"/>
      <c r="Q136" s="79"/>
      <c r="R136" s="79"/>
      <c r="S136" s="48"/>
      <c r="T136" s="51"/>
      <c r="U136" s="51">
        <f>SUM(Table9[[#This Row],[21-Feb]:[29-Nov]])</f>
        <v>61.1</v>
      </c>
    </row>
    <row r="137" spans="1:21" ht="13.5" customHeight="1" x14ac:dyDescent="0.4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 spans="1:21" ht="27.95" customHeight="1" x14ac:dyDescent="0.65">
      <c r="A138" s="121" t="s">
        <v>5</v>
      </c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</row>
    <row r="139" spans="1:21" ht="13.5" customHeight="1" x14ac:dyDescent="0.4">
      <c r="A139" s="81" t="s">
        <v>15</v>
      </c>
      <c r="B139" s="82" t="s">
        <v>16</v>
      </c>
      <c r="C139" s="82" t="s">
        <v>17</v>
      </c>
      <c r="D139" s="82" t="s">
        <v>18</v>
      </c>
      <c r="E139" s="88" t="s">
        <v>118</v>
      </c>
      <c r="F139" s="88" t="s">
        <v>119</v>
      </c>
      <c r="G139" s="88" t="s">
        <v>120</v>
      </c>
      <c r="H139" s="88" t="s">
        <v>121</v>
      </c>
      <c r="I139" s="88" t="s">
        <v>122</v>
      </c>
      <c r="J139" s="88" t="s">
        <v>123</v>
      </c>
      <c r="K139" s="88" t="s">
        <v>124</v>
      </c>
      <c r="L139" s="88" t="s">
        <v>125</v>
      </c>
      <c r="M139" s="88" t="s">
        <v>126</v>
      </c>
      <c r="N139" s="88" t="s">
        <v>127</v>
      </c>
      <c r="O139" s="88" t="s">
        <v>128</v>
      </c>
      <c r="P139" s="88" t="s">
        <v>129</v>
      </c>
      <c r="Q139" s="88" t="s">
        <v>130</v>
      </c>
      <c r="R139" s="88" t="s">
        <v>131</v>
      </c>
      <c r="S139" s="88" t="s">
        <v>132</v>
      </c>
      <c r="T139" s="95" t="s">
        <v>133</v>
      </c>
      <c r="U139" s="82" t="s">
        <v>14</v>
      </c>
    </row>
    <row r="140" spans="1:21" ht="13.5" customHeight="1" x14ac:dyDescent="0.45">
      <c r="A140" s="6">
        <v>1</v>
      </c>
      <c r="B140" s="7" t="s">
        <v>71</v>
      </c>
      <c r="C140" s="7" t="s">
        <v>72</v>
      </c>
      <c r="D140" s="7" t="s">
        <v>8</v>
      </c>
      <c r="E140" s="12"/>
      <c r="F140" s="11"/>
      <c r="G140" s="11">
        <v>64.7</v>
      </c>
      <c r="H140" s="11">
        <v>63.8</v>
      </c>
      <c r="I140" s="11"/>
      <c r="J140" s="11"/>
      <c r="K140" s="11">
        <v>63.7</v>
      </c>
      <c r="L140" s="9"/>
      <c r="M140" s="11">
        <v>62.713999999999999</v>
      </c>
      <c r="N140" s="9"/>
      <c r="O140" s="11"/>
      <c r="P140" s="11"/>
      <c r="Q140" s="9"/>
      <c r="R140" s="10"/>
      <c r="S140" s="10"/>
      <c r="T140" s="12"/>
      <c r="U140" s="12">
        <f>SUM(F140:T140)</f>
        <v>254.91399999999999</v>
      </c>
    </row>
    <row r="141" spans="1:21" ht="13.5" customHeight="1" x14ac:dyDescent="0.45">
      <c r="A141" s="6">
        <v>2</v>
      </c>
      <c r="B141" s="7" t="s">
        <v>204</v>
      </c>
      <c r="C141" s="7" t="s">
        <v>208</v>
      </c>
      <c r="D141" s="7" t="s">
        <v>8</v>
      </c>
      <c r="E141" s="12"/>
      <c r="F141" s="11"/>
      <c r="G141" s="11"/>
      <c r="H141" s="11"/>
      <c r="I141" s="11"/>
      <c r="J141" s="11"/>
      <c r="K141" s="10">
        <v>64.7</v>
      </c>
      <c r="L141" s="79">
        <v>65.900000000000006</v>
      </c>
      <c r="M141" s="47"/>
      <c r="N141" s="79">
        <v>68.75</v>
      </c>
      <c r="O141" s="11"/>
      <c r="P141" s="11"/>
      <c r="Q141" s="47"/>
      <c r="R141" s="47"/>
      <c r="S141" s="47"/>
      <c r="T141" s="51"/>
      <c r="U141" s="51">
        <f>SUM(F141:T141)</f>
        <v>199.35000000000002</v>
      </c>
    </row>
    <row r="142" spans="1:21" ht="13.5" customHeight="1" x14ac:dyDescent="0.45">
      <c r="A142" s="6">
        <v>3</v>
      </c>
      <c r="B142" s="7" t="s">
        <v>176</v>
      </c>
      <c r="C142" s="7" t="s">
        <v>177</v>
      </c>
      <c r="D142" s="7" t="s">
        <v>156</v>
      </c>
      <c r="E142" s="12"/>
      <c r="F142" s="11"/>
      <c r="G142" s="11">
        <v>64.400000000000006</v>
      </c>
      <c r="H142" s="11">
        <v>65.7</v>
      </c>
      <c r="I142" s="11"/>
      <c r="J142" s="11"/>
      <c r="K142" s="11"/>
      <c r="L142" s="47"/>
      <c r="M142" s="47"/>
      <c r="N142" s="47"/>
      <c r="O142" s="11"/>
      <c r="P142" s="11"/>
      <c r="Q142" s="47"/>
      <c r="R142" s="47"/>
      <c r="S142" s="47"/>
      <c r="T142" s="51"/>
      <c r="U142" s="51">
        <f>SUM(F142:T142)</f>
        <v>130.10000000000002</v>
      </c>
    </row>
    <row r="143" spans="1:21" ht="13.5" customHeight="1" x14ac:dyDescent="0.45">
      <c r="A143" s="76">
        <v>4</v>
      </c>
      <c r="B143" s="77" t="s">
        <v>71</v>
      </c>
      <c r="C143" s="77" t="s">
        <v>207</v>
      </c>
      <c r="D143" s="77" t="s">
        <v>8</v>
      </c>
      <c r="E143" s="51"/>
      <c r="F143" s="47"/>
      <c r="G143" s="47"/>
      <c r="H143" s="47"/>
      <c r="I143" s="47"/>
      <c r="J143" s="47"/>
      <c r="K143" s="48">
        <v>64.8</v>
      </c>
      <c r="L143" s="47"/>
      <c r="M143" s="48">
        <v>63.076999999999998</v>
      </c>
      <c r="N143" s="47"/>
      <c r="O143" s="47"/>
      <c r="P143" s="47"/>
      <c r="Q143" s="47"/>
      <c r="R143" s="47"/>
      <c r="S143" s="47"/>
      <c r="T143" s="51"/>
      <c r="U143" s="51">
        <f>SUM(F143:T143)</f>
        <v>127.877</v>
      </c>
    </row>
    <row r="144" spans="1:21" ht="13.5" customHeight="1" x14ac:dyDescent="0.45">
      <c r="B144" s="14"/>
      <c r="C144" s="14"/>
      <c r="D144" s="14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9"/>
    </row>
    <row r="145" spans="1:21" ht="27" customHeight="1" x14ac:dyDescent="0.65">
      <c r="A145" s="121" t="s">
        <v>6</v>
      </c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</row>
    <row r="146" spans="1:21" ht="13.5" customHeight="1" x14ac:dyDescent="0.4">
      <c r="A146" s="81" t="s">
        <v>15</v>
      </c>
      <c r="B146" s="82" t="s">
        <v>16</v>
      </c>
      <c r="C146" s="82" t="s">
        <v>17</v>
      </c>
      <c r="D146" s="82" t="s">
        <v>18</v>
      </c>
      <c r="E146" s="88" t="s">
        <v>118</v>
      </c>
      <c r="F146" s="88" t="s">
        <v>119</v>
      </c>
      <c r="G146" s="88" t="s">
        <v>120</v>
      </c>
      <c r="H146" s="88" t="s">
        <v>121</v>
      </c>
      <c r="I146" s="88" t="s">
        <v>122</v>
      </c>
      <c r="J146" s="88" t="s">
        <v>123</v>
      </c>
      <c r="K146" s="88" t="s">
        <v>124</v>
      </c>
      <c r="L146" s="88" t="s">
        <v>125</v>
      </c>
      <c r="M146" s="88" t="s">
        <v>126</v>
      </c>
      <c r="N146" s="88" t="s">
        <v>127</v>
      </c>
      <c r="O146" s="88" t="s">
        <v>128</v>
      </c>
      <c r="P146" s="88" t="s">
        <v>129</v>
      </c>
      <c r="Q146" s="88" t="s">
        <v>130</v>
      </c>
      <c r="R146" s="88" t="s">
        <v>131</v>
      </c>
      <c r="S146" s="88" t="s">
        <v>132</v>
      </c>
      <c r="T146" s="95" t="s">
        <v>133</v>
      </c>
      <c r="U146" s="82" t="s">
        <v>14</v>
      </c>
    </row>
    <row r="147" spans="1:21" ht="13.5" customHeight="1" x14ac:dyDescent="0.45">
      <c r="A147" s="6">
        <v>1</v>
      </c>
      <c r="B147" s="75" t="s">
        <v>79</v>
      </c>
      <c r="C147" s="75" t="s">
        <v>103</v>
      </c>
      <c r="D147" s="75" t="s">
        <v>36</v>
      </c>
      <c r="E147" s="29">
        <v>63.514000000000003</v>
      </c>
      <c r="F147" s="11">
        <v>65.945999999999998</v>
      </c>
      <c r="G147" s="11">
        <v>64.8</v>
      </c>
      <c r="H147" s="9">
        <v>67.5</v>
      </c>
      <c r="I147" s="9"/>
      <c r="J147" s="10"/>
      <c r="K147" s="9">
        <v>62.8</v>
      </c>
      <c r="L147" s="9">
        <v>64.3</v>
      </c>
      <c r="M147" s="10"/>
      <c r="N147" s="10"/>
      <c r="O147" s="9"/>
      <c r="P147" s="10"/>
      <c r="Q147" s="9"/>
      <c r="R147" s="9"/>
      <c r="S147" s="10"/>
      <c r="T147" s="12"/>
      <c r="U147" s="12">
        <f>SUM(Table11[[#This Row],[21-Feb]:[29-Nov]])</f>
        <v>388.86</v>
      </c>
    </row>
    <row r="148" spans="1:21" ht="13.5" customHeight="1" x14ac:dyDescent="0.45">
      <c r="A148" s="6">
        <v>2</v>
      </c>
      <c r="B148" s="36" t="s">
        <v>143</v>
      </c>
      <c r="C148" s="36" t="s">
        <v>144</v>
      </c>
      <c r="D148" s="36" t="s">
        <v>36</v>
      </c>
      <c r="E148" s="11"/>
      <c r="F148" s="9"/>
      <c r="G148" s="11">
        <v>61.7</v>
      </c>
      <c r="H148" s="11">
        <v>65.2</v>
      </c>
      <c r="I148" s="9"/>
      <c r="J148" s="9"/>
      <c r="K148" s="9"/>
      <c r="L148" s="9"/>
      <c r="M148" s="11"/>
      <c r="N148" s="9"/>
      <c r="O148" s="10"/>
      <c r="P148" s="10"/>
      <c r="Q148" s="9"/>
      <c r="R148" s="9"/>
      <c r="S148" s="10"/>
      <c r="T148" s="12"/>
      <c r="U148" s="12">
        <f>SUM(Table11[[#This Row],[21-Feb]:[29-Nov]])</f>
        <v>126.9</v>
      </c>
    </row>
    <row r="149" spans="1:21" ht="13.5" customHeight="1" x14ac:dyDescent="0.45">
      <c r="A149" s="6">
        <v>3</v>
      </c>
      <c r="B149" s="36" t="s">
        <v>222</v>
      </c>
      <c r="C149" s="36" t="s">
        <v>223</v>
      </c>
      <c r="D149" s="36" t="s">
        <v>224</v>
      </c>
      <c r="E149" s="29"/>
      <c r="F149" s="9"/>
      <c r="G149" s="11"/>
      <c r="H149" s="11"/>
      <c r="I149" s="9"/>
      <c r="J149" s="10"/>
      <c r="K149" s="11"/>
      <c r="L149" s="11"/>
      <c r="M149" s="9">
        <v>0</v>
      </c>
      <c r="N149" s="11"/>
      <c r="O149" s="11"/>
      <c r="P149" s="11"/>
      <c r="Q149" s="11"/>
      <c r="R149" s="11"/>
      <c r="S149" s="10"/>
      <c r="T149" s="12"/>
      <c r="U149" s="12">
        <f>SUM(Table11[[#This Row],[21-Feb]:[29-Nov]])</f>
        <v>0</v>
      </c>
    </row>
    <row r="150" spans="1:21" ht="13.5" customHeight="1" x14ac:dyDescent="0.45">
      <c r="A150" s="6">
        <v>4</v>
      </c>
      <c r="B150" s="36"/>
      <c r="C150" s="36"/>
      <c r="D150" s="36"/>
      <c r="E150" s="11"/>
      <c r="F150" s="9"/>
      <c r="G150" s="11"/>
      <c r="H150" s="9"/>
      <c r="I150" s="11"/>
      <c r="J150" s="11"/>
      <c r="K150" s="11"/>
      <c r="L150" s="9"/>
      <c r="M150" s="11"/>
      <c r="N150" s="11"/>
      <c r="O150" s="9"/>
      <c r="P150" s="9"/>
      <c r="Q150" s="9"/>
      <c r="R150" s="10"/>
      <c r="S150" s="10"/>
      <c r="T150" s="12"/>
      <c r="U150" s="12">
        <f>SUM(Table11[[#This Row],[21-Feb]:[29-Nov]])</f>
        <v>0</v>
      </c>
    </row>
    <row r="151" spans="1:21" ht="13.5" customHeight="1" x14ac:dyDescent="0.45">
      <c r="A151" s="6">
        <v>5</v>
      </c>
      <c r="B151" s="36"/>
      <c r="C151" s="36"/>
      <c r="D151" s="36"/>
      <c r="E151" s="11"/>
      <c r="F151" s="9"/>
      <c r="G151" s="11"/>
      <c r="H151" s="9"/>
      <c r="I151" s="9"/>
      <c r="J151" s="9"/>
      <c r="K151" s="11"/>
      <c r="L151" s="11"/>
      <c r="M151" s="9"/>
      <c r="N151" s="9"/>
      <c r="O151" s="9"/>
      <c r="P151" s="9"/>
      <c r="Q151" s="10"/>
      <c r="R151" s="10"/>
      <c r="S151" s="10"/>
      <c r="T151" s="12"/>
      <c r="U151" s="12">
        <f>SUM(Table11[[#This Row],[21-Feb]:[29-Nov]])</f>
        <v>0</v>
      </c>
    </row>
    <row r="152" spans="1:21" ht="13.5" customHeight="1" x14ac:dyDescent="0.45">
      <c r="A152" s="6">
        <v>6</v>
      </c>
      <c r="B152" s="36"/>
      <c r="C152" s="36"/>
      <c r="D152" s="36"/>
      <c r="E152" s="11"/>
      <c r="F152" s="9"/>
      <c r="G152" s="11"/>
      <c r="H152" s="9"/>
      <c r="I152" s="11"/>
      <c r="J152" s="11"/>
      <c r="K152" s="11"/>
      <c r="L152" s="9"/>
      <c r="M152" s="11"/>
      <c r="N152" s="11"/>
      <c r="O152" s="9"/>
      <c r="P152" s="9"/>
      <c r="Q152" s="9"/>
      <c r="R152" s="9"/>
      <c r="S152" s="10"/>
      <c r="T152" s="12"/>
      <c r="U152" s="12">
        <f>SUM(Table11[[#This Row],[21-Feb]:[29-Nov]])</f>
        <v>0</v>
      </c>
    </row>
    <row r="153" spans="1:21" ht="13.5" customHeight="1" x14ac:dyDescent="0.45">
      <c r="A153" s="76"/>
      <c r="B153" s="45"/>
      <c r="C153" s="45"/>
      <c r="D153" s="45"/>
      <c r="E153" s="47"/>
      <c r="F153" s="48"/>
      <c r="G153" s="47"/>
      <c r="H153" s="48"/>
      <c r="I153" s="48"/>
      <c r="J153" s="48"/>
      <c r="K153" s="47"/>
      <c r="L153" s="47"/>
      <c r="M153" s="48"/>
      <c r="N153" s="48"/>
      <c r="O153" s="48"/>
      <c r="P153" s="48"/>
      <c r="Q153" s="79"/>
      <c r="R153" s="79"/>
      <c r="S153" s="48"/>
      <c r="T153" s="51"/>
      <c r="U153" s="51">
        <f>SUM(Table11[[#This Row],[21-Feb]:[29-Nov]])</f>
        <v>0</v>
      </c>
    </row>
    <row r="154" spans="1:21" ht="13.5" customHeight="1" x14ac:dyDescent="0.4"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 spans="1:21" ht="27" customHeight="1" x14ac:dyDescent="0.65">
      <c r="A155" s="121" t="s">
        <v>7</v>
      </c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</row>
    <row r="156" spans="1:21" ht="13.5" customHeight="1" x14ac:dyDescent="0.4">
      <c r="A156" s="81" t="s">
        <v>15</v>
      </c>
      <c r="B156" s="82" t="s">
        <v>16</v>
      </c>
      <c r="C156" s="82" t="s">
        <v>17</v>
      </c>
      <c r="D156" s="82" t="s">
        <v>18</v>
      </c>
      <c r="E156" s="88" t="s">
        <v>118</v>
      </c>
      <c r="F156" s="88" t="s">
        <v>119</v>
      </c>
      <c r="G156" s="88" t="s">
        <v>120</v>
      </c>
      <c r="H156" s="88" t="s">
        <v>121</v>
      </c>
      <c r="I156" s="88" t="s">
        <v>122</v>
      </c>
      <c r="J156" s="88" t="s">
        <v>123</v>
      </c>
      <c r="K156" s="88" t="s">
        <v>124</v>
      </c>
      <c r="L156" s="88" t="s">
        <v>125</v>
      </c>
      <c r="M156" s="88" t="s">
        <v>126</v>
      </c>
      <c r="N156" s="88" t="s">
        <v>127</v>
      </c>
      <c r="O156" s="88" t="s">
        <v>128</v>
      </c>
      <c r="P156" s="88" t="s">
        <v>129</v>
      </c>
      <c r="Q156" s="88" t="s">
        <v>130</v>
      </c>
      <c r="R156" s="88" t="s">
        <v>131</v>
      </c>
      <c r="S156" s="88" t="s">
        <v>132</v>
      </c>
      <c r="T156" s="95" t="s">
        <v>133</v>
      </c>
      <c r="U156" s="82" t="s">
        <v>14</v>
      </c>
    </row>
    <row r="157" spans="1:21" ht="13.5" customHeight="1" x14ac:dyDescent="0.45">
      <c r="A157" s="20">
        <v>1</v>
      </c>
      <c r="B157" s="36" t="s">
        <v>34</v>
      </c>
      <c r="C157" s="36" t="s">
        <v>206</v>
      </c>
      <c r="D157" s="36" t="s">
        <v>38</v>
      </c>
      <c r="E157" s="11"/>
      <c r="F157" s="9"/>
      <c r="G157" s="11"/>
      <c r="H157" s="11"/>
      <c r="I157" s="11"/>
      <c r="J157" s="9"/>
      <c r="K157" s="11">
        <v>64.400000000000006</v>
      </c>
      <c r="L157" s="11">
        <v>66.2</v>
      </c>
      <c r="M157" s="9"/>
      <c r="N157" s="9"/>
      <c r="O157" s="9"/>
      <c r="P157" s="9"/>
      <c r="Q157" s="10"/>
      <c r="R157" s="10"/>
      <c r="S157" s="10"/>
      <c r="T157" s="12"/>
      <c r="U157" s="12">
        <f t="shared" ref="U157:U163" si="0">SUM(F157:T157)</f>
        <v>130.60000000000002</v>
      </c>
    </row>
    <row r="158" spans="1:21" ht="13.5" customHeight="1" x14ac:dyDescent="0.45">
      <c r="A158" s="44">
        <v>2</v>
      </c>
      <c r="B158" s="45" t="s">
        <v>69</v>
      </c>
      <c r="C158" s="45" t="s">
        <v>70</v>
      </c>
      <c r="D158" s="45" t="s">
        <v>8</v>
      </c>
      <c r="E158" s="47"/>
      <c r="F158" s="48"/>
      <c r="G158" s="47">
        <v>62</v>
      </c>
      <c r="H158" s="47">
        <v>65.2</v>
      </c>
      <c r="I158" s="47"/>
      <c r="J158" s="47"/>
      <c r="K158" s="11"/>
      <c r="L158" s="9"/>
      <c r="M158" s="9"/>
      <c r="N158" s="10"/>
      <c r="O158" s="10"/>
      <c r="P158" s="10"/>
      <c r="Q158" s="9"/>
      <c r="R158" s="9"/>
      <c r="S158" s="10"/>
      <c r="T158" s="12"/>
      <c r="U158" s="12">
        <f t="shared" si="0"/>
        <v>127.2</v>
      </c>
    </row>
    <row r="159" spans="1:21" ht="13.5" customHeight="1" x14ac:dyDescent="0.45">
      <c r="A159" s="20">
        <v>3</v>
      </c>
      <c r="B159" s="45" t="s">
        <v>170</v>
      </c>
      <c r="C159" s="45" t="s">
        <v>178</v>
      </c>
      <c r="D159" s="45" t="s">
        <v>8</v>
      </c>
      <c r="E159" s="47"/>
      <c r="F159" s="48"/>
      <c r="G159" s="47"/>
      <c r="H159" s="47">
        <v>64.3</v>
      </c>
      <c r="I159" s="47"/>
      <c r="J159" s="48"/>
      <c r="K159" s="9"/>
      <c r="L159" s="9">
        <v>62.4</v>
      </c>
      <c r="M159" s="9"/>
      <c r="N159" s="9"/>
      <c r="O159" s="9"/>
      <c r="P159" s="9"/>
      <c r="Q159" s="10"/>
      <c r="R159" s="10"/>
      <c r="S159" s="10"/>
      <c r="T159" s="12"/>
      <c r="U159" s="12">
        <f t="shared" si="0"/>
        <v>126.69999999999999</v>
      </c>
    </row>
    <row r="160" spans="1:21" ht="13.5" customHeight="1" x14ac:dyDescent="0.45">
      <c r="A160" s="44">
        <v>4</v>
      </c>
      <c r="B160" s="50" t="s">
        <v>29</v>
      </c>
      <c r="C160" s="50" t="s">
        <v>227</v>
      </c>
      <c r="D160" s="50" t="s">
        <v>224</v>
      </c>
      <c r="E160" s="51"/>
      <c r="F160" s="51"/>
      <c r="G160" s="51"/>
      <c r="H160" s="51"/>
      <c r="I160" s="47"/>
      <c r="J160" s="47"/>
      <c r="K160" s="12"/>
      <c r="L160" s="12"/>
      <c r="M160" s="9"/>
      <c r="N160" s="9">
        <v>68.355000000000004</v>
      </c>
      <c r="O160" s="12"/>
      <c r="P160" s="12"/>
      <c r="Q160" s="12"/>
      <c r="R160" s="12"/>
      <c r="S160" s="12"/>
      <c r="T160" s="12"/>
      <c r="U160" s="12">
        <f t="shared" si="0"/>
        <v>68.355000000000004</v>
      </c>
    </row>
    <row r="161" spans="1:21" ht="13.5" customHeight="1" x14ac:dyDescent="0.45">
      <c r="A161" s="20">
        <v>5</v>
      </c>
      <c r="B161" s="45"/>
      <c r="C161" s="45"/>
      <c r="D161" s="45"/>
      <c r="E161" s="47"/>
      <c r="F161" s="48"/>
      <c r="G161" s="47"/>
      <c r="H161" s="47"/>
      <c r="I161" s="47"/>
      <c r="J161" s="48"/>
      <c r="K161" s="9"/>
      <c r="L161" s="9"/>
      <c r="M161" s="11"/>
      <c r="N161" s="11"/>
      <c r="O161" s="9"/>
      <c r="P161" s="9"/>
      <c r="Q161" s="10"/>
      <c r="R161" s="10"/>
      <c r="S161" s="10"/>
      <c r="T161" s="12"/>
      <c r="U161" s="12">
        <f t="shared" si="0"/>
        <v>0</v>
      </c>
    </row>
    <row r="162" spans="1:21" ht="13.5" customHeight="1" x14ac:dyDescent="0.45">
      <c r="A162" s="44">
        <v>6</v>
      </c>
      <c r="B162" s="45"/>
      <c r="C162" s="45"/>
      <c r="D162" s="45"/>
      <c r="E162" s="47"/>
      <c r="F162" s="48"/>
      <c r="G162" s="47"/>
      <c r="H162" s="47"/>
      <c r="I162" s="47"/>
      <c r="J162" s="48"/>
      <c r="K162" s="9"/>
      <c r="L162" s="9"/>
      <c r="M162" s="9"/>
      <c r="N162" s="9"/>
      <c r="O162" s="11"/>
      <c r="P162" s="9"/>
      <c r="Q162" s="10"/>
      <c r="R162" s="10"/>
      <c r="S162" s="10"/>
      <c r="T162" s="12"/>
      <c r="U162" s="12">
        <f t="shared" si="0"/>
        <v>0</v>
      </c>
    </row>
    <row r="163" spans="1:21" ht="13.5" customHeight="1" x14ac:dyDescent="0.45">
      <c r="A163" s="44">
        <v>7</v>
      </c>
      <c r="B163" s="45"/>
      <c r="C163" s="45"/>
      <c r="D163" s="45"/>
      <c r="E163" s="47"/>
      <c r="F163" s="48"/>
      <c r="G163" s="47"/>
      <c r="H163" s="47"/>
      <c r="I163" s="47"/>
      <c r="J163" s="48"/>
      <c r="K163" s="48"/>
      <c r="L163" s="48"/>
      <c r="M163" s="48"/>
      <c r="N163" s="48"/>
      <c r="O163" s="47"/>
      <c r="P163" s="47"/>
      <c r="Q163" s="79"/>
      <c r="R163" s="79"/>
      <c r="S163" s="79"/>
      <c r="T163" s="51"/>
      <c r="U163" s="51">
        <f t="shared" si="0"/>
        <v>0</v>
      </c>
    </row>
    <row r="164" spans="1:21" ht="13.5" customHeight="1" x14ac:dyDescent="0.4"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 spans="1:21" ht="28.15" customHeight="1" x14ac:dyDescent="0.65">
      <c r="A165" s="121" t="s">
        <v>57</v>
      </c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</row>
    <row r="166" spans="1:21" ht="13.5" customHeight="1" x14ac:dyDescent="0.4">
      <c r="A166" s="81" t="s">
        <v>15</v>
      </c>
      <c r="B166" s="82" t="s">
        <v>16</v>
      </c>
      <c r="C166" s="82" t="s">
        <v>17</v>
      </c>
      <c r="D166" s="82" t="s">
        <v>18</v>
      </c>
      <c r="E166" s="88" t="s">
        <v>118</v>
      </c>
      <c r="F166" s="88" t="s">
        <v>119</v>
      </c>
      <c r="G166" s="88" t="s">
        <v>120</v>
      </c>
      <c r="H166" s="88" t="s">
        <v>121</v>
      </c>
      <c r="I166" s="88" t="s">
        <v>122</v>
      </c>
      <c r="J166" s="88" t="s">
        <v>123</v>
      </c>
      <c r="K166" s="88" t="s">
        <v>124</v>
      </c>
      <c r="L166" s="88" t="s">
        <v>125</v>
      </c>
      <c r="M166" s="88" t="s">
        <v>126</v>
      </c>
      <c r="N166" s="88" t="s">
        <v>127</v>
      </c>
      <c r="O166" s="88" t="s">
        <v>128</v>
      </c>
      <c r="P166" s="88" t="s">
        <v>129</v>
      </c>
      <c r="Q166" s="88" t="s">
        <v>130</v>
      </c>
      <c r="R166" s="88" t="s">
        <v>131</v>
      </c>
      <c r="S166" s="88" t="s">
        <v>132</v>
      </c>
      <c r="T166" s="95" t="s">
        <v>133</v>
      </c>
      <c r="U166" s="82" t="s">
        <v>14</v>
      </c>
    </row>
    <row r="167" spans="1:21" ht="13.5" customHeight="1" x14ac:dyDescent="0.45">
      <c r="A167" s="44">
        <v>1</v>
      </c>
      <c r="B167" s="77" t="s">
        <v>27</v>
      </c>
      <c r="C167" s="77" t="s">
        <v>117</v>
      </c>
      <c r="D167" s="77" t="s">
        <v>8</v>
      </c>
      <c r="E167" s="47">
        <v>61.973999999999997</v>
      </c>
      <c r="F167" s="47">
        <v>62.237000000000002</v>
      </c>
      <c r="G167" s="48">
        <v>0</v>
      </c>
      <c r="H167" s="48">
        <v>64.599999999999994</v>
      </c>
      <c r="I167" s="79">
        <v>60</v>
      </c>
      <c r="J167" s="79">
        <v>61.5</v>
      </c>
      <c r="K167" s="79">
        <v>60.9</v>
      </c>
      <c r="L167" s="79">
        <v>61</v>
      </c>
      <c r="M167" s="48"/>
      <c r="N167" s="79">
        <v>65.138999999999996</v>
      </c>
      <c r="O167" s="48"/>
      <c r="P167" s="48"/>
      <c r="Q167" s="79"/>
      <c r="R167" s="79"/>
      <c r="S167" s="79"/>
      <c r="T167" s="51"/>
      <c r="U167" s="51">
        <f>SUM(Table13[[#This Row],[21-Feb]:[29-Nov]])</f>
        <v>497.34999999999997</v>
      </c>
    </row>
    <row r="168" spans="1:21" ht="13.5" customHeight="1" x14ac:dyDescent="0.4"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 spans="1:21" ht="22.9" customHeight="1" x14ac:dyDescent="0.65">
      <c r="A169" s="121" t="s">
        <v>63</v>
      </c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</row>
    <row r="170" spans="1:21" ht="13.5" customHeight="1" x14ac:dyDescent="0.4">
      <c r="A170" s="81" t="s">
        <v>15</v>
      </c>
      <c r="B170" s="82" t="s">
        <v>16</v>
      </c>
      <c r="C170" s="82" t="s">
        <v>17</v>
      </c>
      <c r="D170" s="82" t="s">
        <v>18</v>
      </c>
      <c r="E170" s="88" t="s">
        <v>118</v>
      </c>
      <c r="F170" s="88" t="s">
        <v>119</v>
      </c>
      <c r="G170" s="88" t="s">
        <v>120</v>
      </c>
      <c r="H170" s="88" t="s">
        <v>121</v>
      </c>
      <c r="I170" s="88" t="s">
        <v>122</v>
      </c>
      <c r="J170" s="88" t="s">
        <v>123</v>
      </c>
      <c r="K170" s="88" t="s">
        <v>124</v>
      </c>
      <c r="L170" s="88" t="s">
        <v>125</v>
      </c>
      <c r="M170" s="88" t="s">
        <v>126</v>
      </c>
      <c r="N170" s="88" t="s">
        <v>127</v>
      </c>
      <c r="O170" s="88" t="s">
        <v>128</v>
      </c>
      <c r="P170" s="88" t="s">
        <v>129</v>
      </c>
      <c r="Q170" s="88" t="s">
        <v>130</v>
      </c>
      <c r="R170" s="88" t="s">
        <v>131</v>
      </c>
      <c r="S170" s="88" t="s">
        <v>132</v>
      </c>
      <c r="T170" s="95" t="s">
        <v>133</v>
      </c>
      <c r="U170" s="82" t="s">
        <v>14</v>
      </c>
    </row>
    <row r="171" spans="1:21" ht="13.5" customHeight="1" x14ac:dyDescent="0.45">
      <c r="A171" s="20">
        <v>1</v>
      </c>
      <c r="B171" s="36" t="s">
        <v>170</v>
      </c>
      <c r="C171" s="36" t="s">
        <v>179</v>
      </c>
      <c r="D171" s="98" t="s">
        <v>8</v>
      </c>
      <c r="E171" s="12"/>
      <c r="F171" s="11"/>
      <c r="G171" s="11"/>
      <c r="H171" s="11">
        <v>65.3</v>
      </c>
      <c r="I171" s="11"/>
      <c r="J171" s="11">
        <v>61.3</v>
      </c>
      <c r="K171" s="9"/>
      <c r="L171" s="9">
        <v>62</v>
      </c>
      <c r="M171" s="9"/>
      <c r="N171" s="9"/>
      <c r="O171" s="9"/>
      <c r="P171" s="9"/>
      <c r="Q171" s="10"/>
      <c r="R171" s="10"/>
      <c r="S171" s="10"/>
      <c r="T171" s="12"/>
      <c r="U171" s="12">
        <f>SUM(F171:T171)</f>
        <v>188.6</v>
      </c>
    </row>
    <row r="172" spans="1:21" ht="13.5" customHeight="1" x14ac:dyDescent="0.45">
      <c r="A172" s="20">
        <v>2</v>
      </c>
      <c r="B172" s="36" t="s">
        <v>71</v>
      </c>
      <c r="C172" s="36" t="s">
        <v>67</v>
      </c>
      <c r="D172" s="36" t="s">
        <v>8</v>
      </c>
      <c r="E172" s="12"/>
      <c r="F172" s="11"/>
      <c r="G172" s="11">
        <v>63</v>
      </c>
      <c r="H172" s="11">
        <v>63.6</v>
      </c>
      <c r="I172" s="10"/>
      <c r="J172" s="10"/>
      <c r="K172" s="9"/>
      <c r="L172" s="11"/>
      <c r="M172" s="11"/>
      <c r="N172" s="11"/>
      <c r="O172" s="9"/>
      <c r="P172" s="9"/>
      <c r="Q172" s="10"/>
      <c r="R172" s="10"/>
      <c r="S172" s="10"/>
      <c r="T172" s="12"/>
      <c r="U172" s="12">
        <f>SUM(F172:T172)</f>
        <v>126.6</v>
      </c>
    </row>
    <row r="173" spans="1:21" ht="13.5" customHeight="1" x14ac:dyDescent="0.45">
      <c r="A173" s="44">
        <v>3</v>
      </c>
      <c r="B173" s="45"/>
      <c r="C173" s="45"/>
      <c r="D173" s="109"/>
      <c r="E173" s="51"/>
      <c r="F173" s="47"/>
      <c r="G173" s="47"/>
      <c r="H173" s="47"/>
      <c r="I173" s="79"/>
      <c r="J173" s="79"/>
      <c r="K173" s="48"/>
      <c r="L173" s="48"/>
      <c r="M173" s="48"/>
      <c r="N173" s="48"/>
      <c r="O173" s="48"/>
      <c r="P173" s="48"/>
      <c r="Q173" s="79"/>
      <c r="R173" s="79"/>
      <c r="S173" s="79"/>
      <c r="T173" s="51"/>
      <c r="U173" s="51">
        <f>SUM(F173:T173)</f>
        <v>0</v>
      </c>
    </row>
    <row r="174" spans="1:21" ht="13.5" customHeight="1" x14ac:dyDescent="0.4"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</row>
    <row r="175" spans="1:21" ht="25.9" customHeight="1" x14ac:dyDescent="0.65">
      <c r="A175" s="121" t="s">
        <v>30</v>
      </c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</row>
    <row r="176" spans="1:21" ht="13.5" customHeight="1" x14ac:dyDescent="0.4">
      <c r="A176" s="96" t="s">
        <v>15</v>
      </c>
      <c r="B176" s="97" t="s">
        <v>16</v>
      </c>
      <c r="C176" s="82" t="s">
        <v>17</v>
      </c>
      <c r="D176" s="82" t="s">
        <v>18</v>
      </c>
      <c r="E176" s="88" t="s">
        <v>118</v>
      </c>
      <c r="F176" s="88" t="s">
        <v>119</v>
      </c>
      <c r="G176" s="88" t="s">
        <v>120</v>
      </c>
      <c r="H176" s="88" t="s">
        <v>121</v>
      </c>
      <c r="I176" s="88" t="s">
        <v>122</v>
      </c>
      <c r="J176" s="88" t="s">
        <v>123</v>
      </c>
      <c r="K176" s="88" t="s">
        <v>124</v>
      </c>
      <c r="L176" s="88" t="s">
        <v>125</v>
      </c>
      <c r="M176" s="88" t="s">
        <v>126</v>
      </c>
      <c r="N176" s="88" t="s">
        <v>127</v>
      </c>
      <c r="O176" s="88" t="s">
        <v>128</v>
      </c>
      <c r="P176" s="88" t="s">
        <v>129</v>
      </c>
      <c r="Q176" s="88" t="s">
        <v>130</v>
      </c>
      <c r="R176" s="88" t="s">
        <v>131</v>
      </c>
      <c r="S176" s="88" t="s">
        <v>132</v>
      </c>
      <c r="T176" s="95" t="s">
        <v>133</v>
      </c>
      <c r="U176" s="82" t="s">
        <v>14</v>
      </c>
    </row>
    <row r="177" spans="1:21" ht="13.5" customHeight="1" x14ac:dyDescent="0.45">
      <c r="A177" s="44">
        <v>1</v>
      </c>
      <c r="B177" s="77" t="s">
        <v>145</v>
      </c>
      <c r="C177" s="77" t="s">
        <v>146</v>
      </c>
      <c r="D177" s="77" t="s">
        <v>38</v>
      </c>
      <c r="E177" s="47"/>
      <c r="F177" s="47"/>
      <c r="G177" s="47">
        <v>63.3</v>
      </c>
      <c r="H177" s="47">
        <v>64.8</v>
      </c>
      <c r="I177" s="47">
        <v>65.900000000000006</v>
      </c>
      <c r="J177" s="47">
        <v>67.3</v>
      </c>
      <c r="K177" s="47">
        <v>63.3</v>
      </c>
      <c r="L177" s="47">
        <v>62.2</v>
      </c>
      <c r="M177" s="47">
        <v>69.043999999999997</v>
      </c>
      <c r="N177" s="47">
        <v>68.015000000000001</v>
      </c>
      <c r="O177" s="47"/>
      <c r="P177" s="47"/>
      <c r="Q177" s="47"/>
      <c r="R177" s="47"/>
      <c r="S177" s="47"/>
      <c r="T177" s="51"/>
      <c r="U177" s="51">
        <f>SUM(F177:T177)</f>
        <v>523.85900000000004</v>
      </c>
    </row>
    <row r="179" spans="1:21" ht="20.65" customHeight="1" x14ac:dyDescent="0.65">
      <c r="A179" s="121" t="s">
        <v>47</v>
      </c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</row>
    <row r="180" spans="1:21" ht="13.5" customHeight="1" x14ac:dyDescent="0.4">
      <c r="A180" s="96" t="s">
        <v>15</v>
      </c>
      <c r="B180" s="97" t="s">
        <v>16</v>
      </c>
      <c r="C180" s="82" t="s">
        <v>17</v>
      </c>
      <c r="D180" s="82" t="s">
        <v>18</v>
      </c>
      <c r="E180" s="88" t="s">
        <v>118</v>
      </c>
      <c r="F180" s="88" t="s">
        <v>119</v>
      </c>
      <c r="G180" s="88" t="s">
        <v>120</v>
      </c>
      <c r="H180" s="88" t="s">
        <v>121</v>
      </c>
      <c r="I180" s="88" t="s">
        <v>122</v>
      </c>
      <c r="J180" s="88" t="s">
        <v>123</v>
      </c>
      <c r="K180" s="88" t="s">
        <v>124</v>
      </c>
      <c r="L180" s="88" t="s">
        <v>125</v>
      </c>
      <c r="M180" s="88" t="s">
        <v>126</v>
      </c>
      <c r="N180" s="88" t="s">
        <v>127</v>
      </c>
      <c r="O180" s="88" t="s">
        <v>128</v>
      </c>
      <c r="P180" s="88" t="s">
        <v>129</v>
      </c>
      <c r="Q180" s="88" t="s">
        <v>130</v>
      </c>
      <c r="R180" s="88" t="s">
        <v>131</v>
      </c>
      <c r="S180" s="88" t="s">
        <v>132</v>
      </c>
      <c r="T180" s="95" t="s">
        <v>133</v>
      </c>
      <c r="U180" s="82" t="s">
        <v>14</v>
      </c>
    </row>
    <row r="181" spans="1:21" ht="13.5" customHeight="1" x14ac:dyDescent="0.45">
      <c r="A181" s="20">
        <v>1</v>
      </c>
      <c r="B181" s="7" t="s">
        <v>147</v>
      </c>
      <c r="C181" s="7" t="s">
        <v>148</v>
      </c>
      <c r="D181" s="7" t="s">
        <v>36</v>
      </c>
      <c r="E181" s="11"/>
      <c r="F181" s="9"/>
      <c r="G181" s="11">
        <v>65.8</v>
      </c>
      <c r="H181" s="11">
        <v>67.3</v>
      </c>
      <c r="I181" s="11">
        <v>68.5</v>
      </c>
      <c r="J181" s="9">
        <v>62.7</v>
      </c>
      <c r="K181" s="11">
        <v>0</v>
      </c>
      <c r="L181" s="9">
        <v>65.2</v>
      </c>
      <c r="M181" s="11">
        <v>69.337999999999994</v>
      </c>
      <c r="N181" s="9">
        <v>67.278999999999996</v>
      </c>
      <c r="O181" s="11"/>
      <c r="P181" s="9"/>
      <c r="Q181" s="11"/>
      <c r="R181" s="11"/>
      <c r="S181" s="9"/>
      <c r="T181" s="12"/>
      <c r="U181" s="12">
        <f>SUM(F181:T181)</f>
        <v>466.11699999999996</v>
      </c>
    </row>
    <row r="182" spans="1:21" ht="13.5" customHeight="1" x14ac:dyDescent="0.45">
      <c r="A182" s="20">
        <v>2</v>
      </c>
      <c r="B182" s="77" t="s">
        <v>34</v>
      </c>
      <c r="C182" s="77" t="s">
        <v>241</v>
      </c>
      <c r="D182" s="77" t="s">
        <v>38</v>
      </c>
      <c r="E182" s="11"/>
      <c r="F182" s="48"/>
      <c r="G182" s="11"/>
      <c r="H182" s="47"/>
      <c r="I182" s="11"/>
      <c r="J182" s="11"/>
      <c r="K182" s="11"/>
      <c r="L182" s="48"/>
      <c r="M182" s="11">
        <v>69.704999999999998</v>
      </c>
      <c r="N182" s="48">
        <v>72.426000000000002</v>
      </c>
      <c r="O182" s="11"/>
      <c r="P182" s="48"/>
      <c r="Q182" s="11"/>
      <c r="R182" s="11"/>
      <c r="S182" s="48"/>
      <c r="T182" s="12"/>
      <c r="U182" s="12">
        <f>SUM(F182:T182)</f>
        <v>142.131</v>
      </c>
    </row>
    <row r="183" spans="1:21" ht="13.5" customHeight="1" x14ac:dyDescent="0.45">
      <c r="A183" s="20">
        <v>3</v>
      </c>
      <c r="B183" s="77" t="s">
        <v>239</v>
      </c>
      <c r="C183" s="77" t="s">
        <v>240</v>
      </c>
      <c r="D183" s="77" t="s">
        <v>8</v>
      </c>
      <c r="E183" s="11"/>
      <c r="F183" s="48"/>
      <c r="G183" s="11"/>
      <c r="H183" s="47"/>
      <c r="I183" s="11"/>
      <c r="J183" s="11"/>
      <c r="K183" s="11"/>
      <c r="L183" s="48"/>
      <c r="M183" s="11">
        <v>64.558999999999997</v>
      </c>
      <c r="N183" s="47">
        <v>63.75</v>
      </c>
      <c r="O183" s="11"/>
      <c r="P183" s="48"/>
      <c r="Q183" s="11"/>
      <c r="R183" s="11"/>
      <c r="S183" s="48"/>
      <c r="T183" s="12"/>
      <c r="U183" s="12">
        <f>SUM(F183:T183)</f>
        <v>128.309</v>
      </c>
    </row>
    <row r="184" spans="1:21" ht="13.5" customHeight="1" x14ac:dyDescent="0.45">
      <c r="A184" s="44">
        <v>4</v>
      </c>
      <c r="B184" s="50" t="s">
        <v>71</v>
      </c>
      <c r="C184" s="50" t="s">
        <v>67</v>
      </c>
      <c r="D184" s="50" t="s">
        <v>8</v>
      </c>
      <c r="E184" s="47"/>
      <c r="F184" s="47"/>
      <c r="G184" s="47"/>
      <c r="H184" s="47"/>
      <c r="I184" s="47"/>
      <c r="J184" s="47">
        <v>0</v>
      </c>
      <c r="K184" s="47">
        <v>60</v>
      </c>
      <c r="L184" s="47">
        <v>0</v>
      </c>
      <c r="M184" s="47"/>
      <c r="N184" s="47">
        <v>60.588000000000001</v>
      </c>
      <c r="O184" s="47"/>
      <c r="P184" s="47"/>
      <c r="Q184" s="47"/>
      <c r="R184" s="47"/>
      <c r="S184" s="47"/>
      <c r="T184" s="51"/>
      <c r="U184" s="51">
        <f>SUM(F184:T184)</f>
        <v>120.58799999999999</v>
      </c>
    </row>
    <row r="185" spans="1:21" ht="13.5" customHeight="1" x14ac:dyDescent="0.4"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</row>
    <row r="186" spans="1:21" ht="22.9" customHeight="1" x14ac:dyDescent="0.65">
      <c r="A186" s="121" t="s">
        <v>83</v>
      </c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</row>
    <row r="187" spans="1:21" ht="13.5" customHeight="1" x14ac:dyDescent="0.4">
      <c r="A187" s="96" t="s">
        <v>15</v>
      </c>
      <c r="B187" s="97" t="s">
        <v>16</v>
      </c>
      <c r="C187" s="82" t="s">
        <v>17</v>
      </c>
      <c r="D187" s="82" t="s">
        <v>18</v>
      </c>
      <c r="E187" s="88" t="s">
        <v>118</v>
      </c>
      <c r="F187" s="88" t="s">
        <v>119</v>
      </c>
      <c r="G187" s="88" t="s">
        <v>120</v>
      </c>
      <c r="H187" s="88" t="s">
        <v>121</v>
      </c>
      <c r="I187" s="88" t="s">
        <v>122</v>
      </c>
      <c r="J187" s="88" t="s">
        <v>123</v>
      </c>
      <c r="K187" s="88" t="s">
        <v>124</v>
      </c>
      <c r="L187" s="88" t="s">
        <v>125</v>
      </c>
      <c r="M187" s="88" t="s">
        <v>126</v>
      </c>
      <c r="N187" s="88" t="s">
        <v>127</v>
      </c>
      <c r="O187" s="88" t="s">
        <v>128</v>
      </c>
      <c r="P187" s="88" t="s">
        <v>129</v>
      </c>
      <c r="Q187" s="88" t="s">
        <v>130</v>
      </c>
      <c r="R187" s="88" t="s">
        <v>131</v>
      </c>
      <c r="S187" s="88" t="s">
        <v>132</v>
      </c>
      <c r="T187" s="95" t="s">
        <v>133</v>
      </c>
      <c r="U187" s="82" t="s">
        <v>14</v>
      </c>
    </row>
    <row r="188" spans="1:21" ht="13.5" customHeight="1" x14ac:dyDescent="0.45">
      <c r="A188" s="44">
        <v>1</v>
      </c>
      <c r="B188" s="77"/>
      <c r="C188" s="77"/>
      <c r="D188" s="77"/>
      <c r="E188" s="47"/>
      <c r="F188" s="48"/>
      <c r="G188" s="47"/>
      <c r="H188" s="48"/>
      <c r="I188" s="47"/>
      <c r="J188" s="47"/>
      <c r="K188" s="47"/>
      <c r="L188" s="47"/>
      <c r="M188" s="48"/>
      <c r="N188" s="48"/>
      <c r="O188" s="47"/>
      <c r="P188" s="48"/>
      <c r="Q188" s="47"/>
      <c r="R188" s="47"/>
      <c r="S188" s="48"/>
      <c r="T188" s="51"/>
      <c r="U188" s="51">
        <f>SUM(F188:T188)</f>
        <v>0</v>
      </c>
    </row>
    <row r="189" spans="1:21" ht="13.5" customHeight="1" x14ac:dyDescent="0.4">
      <c r="A189" s="1"/>
    </row>
    <row r="190" spans="1:21" ht="13.5" customHeight="1" x14ac:dyDescent="0.45">
      <c r="A190" s="27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9"/>
    </row>
    <row r="191" spans="1:21" ht="22.9" customHeight="1" x14ac:dyDescent="0.65">
      <c r="A191" s="121" t="s">
        <v>28</v>
      </c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</row>
    <row r="192" spans="1:21" ht="13.5" customHeight="1" x14ac:dyDescent="0.4">
      <c r="A192" s="96" t="s">
        <v>15</v>
      </c>
      <c r="B192" s="97" t="s">
        <v>16</v>
      </c>
      <c r="C192" s="82" t="s">
        <v>17</v>
      </c>
      <c r="D192" s="82" t="s">
        <v>18</v>
      </c>
      <c r="E192" s="88" t="s">
        <v>118</v>
      </c>
      <c r="F192" s="88" t="s">
        <v>119</v>
      </c>
      <c r="G192" s="88" t="s">
        <v>120</v>
      </c>
      <c r="H192" s="88" t="s">
        <v>121</v>
      </c>
      <c r="I192" s="88" t="s">
        <v>122</v>
      </c>
      <c r="J192" s="88" t="s">
        <v>123</v>
      </c>
      <c r="K192" s="88" t="s">
        <v>124</v>
      </c>
      <c r="L192" s="88" t="s">
        <v>125</v>
      </c>
      <c r="M192" s="88" t="s">
        <v>126</v>
      </c>
      <c r="N192" s="88" t="s">
        <v>127</v>
      </c>
      <c r="O192" s="88" t="s">
        <v>128</v>
      </c>
      <c r="P192" s="88" t="s">
        <v>129</v>
      </c>
      <c r="Q192" s="88" t="s">
        <v>130</v>
      </c>
      <c r="R192" s="88" t="s">
        <v>131</v>
      </c>
      <c r="S192" s="88" t="s">
        <v>132</v>
      </c>
      <c r="T192" s="95" t="s">
        <v>133</v>
      </c>
      <c r="U192" s="82" t="s">
        <v>14</v>
      </c>
    </row>
    <row r="193" spans="1:21" ht="13.5" customHeight="1" x14ac:dyDescent="0.45">
      <c r="A193" s="44">
        <v>1</v>
      </c>
      <c r="B193" s="77"/>
      <c r="C193" s="77"/>
      <c r="D193" s="7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51"/>
      <c r="U193" s="51">
        <f>SUM(F193:T193)</f>
        <v>0</v>
      </c>
    </row>
    <row r="196" spans="1:21" ht="18.75" customHeight="1" x14ac:dyDescent="0.65">
      <c r="A196" s="121" t="s">
        <v>31</v>
      </c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</row>
    <row r="197" spans="1:21" ht="13.5" customHeight="1" x14ac:dyDescent="0.4">
      <c r="A197" s="81" t="s">
        <v>15</v>
      </c>
      <c r="B197" s="82" t="s">
        <v>16</v>
      </c>
      <c r="C197" s="82" t="s">
        <v>17</v>
      </c>
      <c r="D197" s="82" t="s">
        <v>18</v>
      </c>
      <c r="E197" s="88" t="s">
        <v>118</v>
      </c>
      <c r="F197" s="88" t="s">
        <v>119</v>
      </c>
      <c r="G197" s="88" t="s">
        <v>120</v>
      </c>
      <c r="H197" s="88" t="s">
        <v>121</v>
      </c>
      <c r="I197" s="88" t="s">
        <v>122</v>
      </c>
      <c r="J197" s="88" t="s">
        <v>123</v>
      </c>
      <c r="K197" s="88" t="s">
        <v>124</v>
      </c>
      <c r="L197" s="88" t="s">
        <v>125</v>
      </c>
      <c r="M197" s="88" t="s">
        <v>126</v>
      </c>
      <c r="N197" s="88" t="s">
        <v>127</v>
      </c>
      <c r="O197" s="88" t="s">
        <v>128</v>
      </c>
      <c r="P197" s="88" t="s">
        <v>129</v>
      </c>
      <c r="Q197" s="88" t="s">
        <v>130</v>
      </c>
      <c r="R197" s="88" t="s">
        <v>131</v>
      </c>
      <c r="S197" s="88" t="s">
        <v>132</v>
      </c>
      <c r="T197" s="95" t="s">
        <v>133</v>
      </c>
      <c r="U197" s="82" t="s">
        <v>14</v>
      </c>
    </row>
    <row r="198" spans="1:21" ht="13.5" customHeight="1" x14ac:dyDescent="0.45">
      <c r="A198" s="53">
        <v>1</v>
      </c>
      <c r="B198" s="55"/>
      <c r="C198" s="55"/>
      <c r="D198" s="55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43"/>
      <c r="U198" s="43">
        <f>SUM(F198:T198)</f>
        <v>0</v>
      </c>
    </row>
    <row r="199" spans="1:21" ht="13.5" customHeight="1" x14ac:dyDescent="0.45">
      <c r="A199" s="54">
        <v>2</v>
      </c>
      <c r="B199" s="56"/>
      <c r="C199" s="56"/>
      <c r="D199" s="56"/>
      <c r="E199" s="56"/>
      <c r="F199" s="56"/>
      <c r="G199" s="58"/>
      <c r="H199" s="5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2"/>
      <c r="U199" s="52">
        <f>SUM(F199:T199)</f>
        <v>0</v>
      </c>
    </row>
    <row r="200" spans="1:21" ht="13.5" customHeight="1" x14ac:dyDescent="0.45">
      <c r="A200" s="42">
        <v>3</v>
      </c>
      <c r="B200" s="7"/>
      <c r="C200" s="7"/>
      <c r="D200" s="7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2"/>
      <c r="U200" s="12">
        <f>SUM(F200:T200)</f>
        <v>0</v>
      </c>
    </row>
    <row r="202" spans="1:21" ht="19.899999999999999" customHeight="1" x14ac:dyDescent="0.65">
      <c r="A202" s="121" t="s">
        <v>64</v>
      </c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</row>
    <row r="203" spans="1:21" ht="13.5" customHeight="1" x14ac:dyDescent="0.4">
      <c r="A203" s="96" t="s">
        <v>15</v>
      </c>
      <c r="B203" s="97" t="s">
        <v>16</v>
      </c>
      <c r="C203" s="82" t="s">
        <v>17</v>
      </c>
      <c r="D203" s="82" t="s">
        <v>18</v>
      </c>
      <c r="E203" s="88" t="s">
        <v>118</v>
      </c>
      <c r="F203" s="88" t="s">
        <v>119</v>
      </c>
      <c r="G203" s="88" t="s">
        <v>120</v>
      </c>
      <c r="H203" s="88" t="s">
        <v>121</v>
      </c>
      <c r="I203" s="88" t="s">
        <v>122</v>
      </c>
      <c r="J203" s="88" t="s">
        <v>123</v>
      </c>
      <c r="K203" s="88" t="s">
        <v>124</v>
      </c>
      <c r="L203" s="88" t="s">
        <v>125</v>
      </c>
      <c r="M203" s="88" t="s">
        <v>126</v>
      </c>
      <c r="N203" s="88" t="s">
        <v>127</v>
      </c>
      <c r="O203" s="88" t="s">
        <v>128</v>
      </c>
      <c r="P203" s="88" t="s">
        <v>129</v>
      </c>
      <c r="Q203" s="88" t="s">
        <v>130</v>
      </c>
      <c r="R203" s="88" t="s">
        <v>131</v>
      </c>
      <c r="S203" s="88" t="s">
        <v>132</v>
      </c>
      <c r="T203" s="95" t="s">
        <v>133</v>
      </c>
      <c r="U203" s="82" t="s">
        <v>14</v>
      </c>
    </row>
    <row r="204" spans="1:21" ht="13.5" customHeight="1" x14ac:dyDescent="0.45">
      <c r="A204" s="44">
        <v>1</v>
      </c>
      <c r="B204" s="77" t="s">
        <v>27</v>
      </c>
      <c r="C204" s="77" t="s">
        <v>117</v>
      </c>
      <c r="D204" s="77" t="s">
        <v>8</v>
      </c>
      <c r="E204" s="47"/>
      <c r="F204" s="47"/>
      <c r="G204" s="47"/>
      <c r="H204" s="47"/>
      <c r="I204" s="47"/>
      <c r="J204" s="47"/>
      <c r="K204" s="47">
        <v>61.5</v>
      </c>
      <c r="L204" s="47"/>
      <c r="M204" s="47">
        <v>62.789000000000001</v>
      </c>
      <c r="N204" s="47"/>
      <c r="O204" s="47"/>
      <c r="P204" s="47"/>
      <c r="Q204" s="47"/>
      <c r="R204" s="47"/>
      <c r="S204" s="47"/>
      <c r="T204" s="51"/>
      <c r="U204" s="119">
        <f t="shared" ref="U204:U205" si="1">SUM(F204:T204)</f>
        <v>124.289</v>
      </c>
    </row>
    <row r="205" spans="1:21" ht="13.5" customHeight="1" x14ac:dyDescent="0.45">
      <c r="A205" s="44"/>
      <c r="B205" s="77" t="s">
        <v>79</v>
      </c>
      <c r="C205" s="77" t="s">
        <v>175</v>
      </c>
      <c r="D205" s="77" t="s">
        <v>36</v>
      </c>
      <c r="E205" s="47"/>
      <c r="F205" s="47"/>
      <c r="G205" s="47"/>
      <c r="H205" s="47"/>
      <c r="I205" s="47"/>
      <c r="J205" s="47"/>
      <c r="K205" s="47"/>
      <c r="L205" s="47"/>
      <c r="M205" s="47">
        <v>61.741999999999997</v>
      </c>
      <c r="N205" s="47"/>
      <c r="O205" s="47"/>
      <c r="P205" s="47"/>
      <c r="Q205" s="47"/>
      <c r="R205" s="47"/>
      <c r="S205" s="47"/>
      <c r="T205" s="51"/>
      <c r="U205" s="51">
        <f t="shared" si="1"/>
        <v>61.741999999999997</v>
      </c>
    </row>
    <row r="207" spans="1:21" ht="21.75" customHeight="1" x14ac:dyDescent="0.65">
      <c r="A207" s="121" t="s">
        <v>86</v>
      </c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</row>
    <row r="208" spans="1:21" ht="13.5" customHeight="1" x14ac:dyDescent="0.4">
      <c r="A208" s="96" t="s">
        <v>15</v>
      </c>
      <c r="B208" s="97" t="s">
        <v>16</v>
      </c>
      <c r="C208" s="82" t="s">
        <v>17</v>
      </c>
      <c r="D208" s="82" t="s">
        <v>18</v>
      </c>
      <c r="E208" s="88" t="s">
        <v>118</v>
      </c>
      <c r="F208" s="88" t="s">
        <v>119</v>
      </c>
      <c r="G208" s="88" t="s">
        <v>120</v>
      </c>
      <c r="H208" s="88" t="s">
        <v>121</v>
      </c>
      <c r="I208" s="88" t="s">
        <v>122</v>
      </c>
      <c r="J208" s="88" t="s">
        <v>123</v>
      </c>
      <c r="K208" s="88" t="s">
        <v>124</v>
      </c>
      <c r="L208" s="88" t="s">
        <v>125</v>
      </c>
      <c r="M208" s="88" t="s">
        <v>126</v>
      </c>
      <c r="N208" s="88" t="s">
        <v>127</v>
      </c>
      <c r="O208" s="88" t="s">
        <v>128</v>
      </c>
      <c r="P208" s="88" t="s">
        <v>129</v>
      </c>
      <c r="Q208" s="88" t="s">
        <v>130</v>
      </c>
      <c r="R208" s="88" t="s">
        <v>131</v>
      </c>
      <c r="S208" s="88" t="s">
        <v>132</v>
      </c>
      <c r="T208" s="95" t="s">
        <v>133</v>
      </c>
      <c r="U208" s="82" t="s">
        <v>14</v>
      </c>
    </row>
    <row r="209" spans="1:21" ht="13.5" customHeight="1" x14ac:dyDescent="0.45">
      <c r="A209" s="20">
        <v>1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9"/>
      <c r="N209" s="40"/>
      <c r="O209" s="23"/>
      <c r="P209" s="23"/>
      <c r="Q209" s="23"/>
      <c r="R209" s="23"/>
      <c r="S209" s="23"/>
      <c r="T209" s="12"/>
      <c r="U209" s="12">
        <f>SUM(F209:T209)</f>
        <v>0</v>
      </c>
    </row>
    <row r="210" spans="1:21" ht="13.5" customHeight="1" x14ac:dyDescent="0.45">
      <c r="A210" s="6">
        <v>2</v>
      </c>
      <c r="B210" s="7"/>
      <c r="C210" s="7"/>
      <c r="D210" s="7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2"/>
      <c r="U210" s="12">
        <f>SUM(F210:T210)</f>
        <v>0</v>
      </c>
    </row>
    <row r="211" spans="1:21" ht="13.5" customHeight="1" x14ac:dyDescent="0.45">
      <c r="A211" s="76">
        <v>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89"/>
      <c r="N211" s="50"/>
      <c r="O211" s="50"/>
      <c r="P211" s="50"/>
      <c r="Q211" s="50"/>
      <c r="R211" s="50"/>
      <c r="S211" s="50"/>
      <c r="T211" s="51"/>
      <c r="U211" s="51">
        <f>SUM(F211:T211)</f>
        <v>0</v>
      </c>
    </row>
    <row r="213" spans="1:21" ht="27" customHeight="1" x14ac:dyDescent="0.65">
      <c r="A213" s="121" t="s">
        <v>149</v>
      </c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</row>
    <row r="214" spans="1:21" ht="16.149999999999999" customHeight="1" x14ac:dyDescent="0.4">
      <c r="A214" s="96" t="s">
        <v>15</v>
      </c>
      <c r="B214" s="97" t="s">
        <v>16</v>
      </c>
      <c r="C214" s="82" t="s">
        <v>17</v>
      </c>
      <c r="D214" s="82" t="s">
        <v>18</v>
      </c>
      <c r="E214" s="88" t="s">
        <v>118</v>
      </c>
      <c r="F214" s="88" t="s">
        <v>119</v>
      </c>
      <c r="G214" s="88" t="s">
        <v>120</v>
      </c>
      <c r="H214" s="88" t="s">
        <v>121</v>
      </c>
      <c r="I214" s="88" t="s">
        <v>122</v>
      </c>
      <c r="J214" s="88" t="s">
        <v>123</v>
      </c>
      <c r="K214" s="88" t="s">
        <v>124</v>
      </c>
      <c r="L214" s="88" t="s">
        <v>125</v>
      </c>
      <c r="M214" s="88" t="s">
        <v>126</v>
      </c>
      <c r="N214" s="88" t="s">
        <v>127</v>
      </c>
      <c r="O214" s="88" t="s">
        <v>128</v>
      </c>
      <c r="P214" s="88" t="s">
        <v>129</v>
      </c>
      <c r="Q214" s="88" t="s">
        <v>130</v>
      </c>
      <c r="R214" s="88" t="s">
        <v>131</v>
      </c>
      <c r="S214" s="88" t="s">
        <v>132</v>
      </c>
      <c r="T214" s="95" t="s">
        <v>133</v>
      </c>
      <c r="U214" s="82" t="s">
        <v>14</v>
      </c>
    </row>
    <row r="215" spans="1:21" ht="13.5" customHeight="1" x14ac:dyDescent="0.45">
      <c r="A215" s="44">
        <v>1</v>
      </c>
      <c r="B215" s="50" t="s">
        <v>150</v>
      </c>
      <c r="C215" s="50" t="s">
        <v>151</v>
      </c>
      <c r="D215" s="50"/>
      <c r="E215" s="50"/>
      <c r="F215" s="50"/>
      <c r="G215" s="89">
        <v>63.5</v>
      </c>
      <c r="H215" s="89">
        <v>62.5</v>
      </c>
      <c r="I215" s="50"/>
      <c r="J215" s="50"/>
      <c r="K215" s="50"/>
      <c r="L215" s="50"/>
      <c r="M215" s="89"/>
      <c r="N215" s="115"/>
      <c r="O215" s="50"/>
      <c r="P215" s="50"/>
      <c r="Q215" s="50"/>
      <c r="R215" s="50"/>
      <c r="S215" s="50"/>
      <c r="T215" s="51"/>
      <c r="U215" s="51">
        <f>SUM(F215:T215)</f>
        <v>126</v>
      </c>
    </row>
  </sheetData>
  <mergeCells count="23">
    <mergeCell ref="A213:T213"/>
    <mergeCell ref="A179:T179"/>
    <mergeCell ref="A169:T169"/>
    <mergeCell ref="A202:T202"/>
    <mergeCell ref="A191:T191"/>
    <mergeCell ref="A196:T196"/>
    <mergeCell ref="A186:T186"/>
    <mergeCell ref="A1:U1"/>
    <mergeCell ref="A8:U8"/>
    <mergeCell ref="A207:T207"/>
    <mergeCell ref="A26:T26"/>
    <mergeCell ref="A165:T165"/>
    <mergeCell ref="A175:T175"/>
    <mergeCell ref="A56:T56"/>
    <mergeCell ref="A79:T79"/>
    <mergeCell ref="A145:T145"/>
    <mergeCell ref="A155:T155"/>
    <mergeCell ref="A91:T91"/>
    <mergeCell ref="A111:T111"/>
    <mergeCell ref="A38:T39"/>
    <mergeCell ref="A127:T127"/>
    <mergeCell ref="A132:T132"/>
    <mergeCell ref="A138:T138"/>
  </mergeCells>
  <phoneticPr fontId="1" type="noConversion"/>
  <pageMargins left="0.7" right="0.7" top="0.75" bottom="0.75" header="0.3" footer="0.3"/>
  <pageSetup scale="94" orientation="landscape" r:id="rId1"/>
  <rowBreaks count="3" manualBreakCount="3">
    <brk id="54" max="16383" man="1"/>
    <brk id="108" max="16383" man="1"/>
    <brk id="143" max="16383" man="1"/>
  </rowBreaks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A4AF-3057-4929-9E28-7F439D0286BA}">
  <dimension ref="A1:D51"/>
  <sheetViews>
    <sheetView topLeftCell="A4" zoomScale="94" zoomScaleNormal="94" workbookViewId="0">
      <selection activeCell="D32" sqref="D32"/>
    </sheetView>
  </sheetViews>
  <sheetFormatPr defaultRowHeight="14.25" x14ac:dyDescent="0.45"/>
  <cols>
    <col min="2" max="2" width="24.73046875" customWidth="1"/>
    <col min="3" max="3" width="20.59765625" customWidth="1"/>
    <col min="4" max="4" width="13.59765625" customWidth="1"/>
  </cols>
  <sheetData>
    <row r="1" spans="1:4" x14ac:dyDescent="0.45">
      <c r="B1" t="s">
        <v>0</v>
      </c>
    </row>
    <row r="2" spans="1:4" x14ac:dyDescent="0.45">
      <c r="A2">
        <v>1</v>
      </c>
      <c r="B2" s="23" t="s">
        <v>80</v>
      </c>
      <c r="C2" s="23" t="s">
        <v>78</v>
      </c>
      <c r="D2" s="23" t="s">
        <v>8</v>
      </c>
    </row>
    <row r="3" spans="1:4" x14ac:dyDescent="0.45">
      <c r="A3">
        <v>2</v>
      </c>
      <c r="B3" s="7" t="s">
        <v>75</v>
      </c>
      <c r="C3" s="7" t="s">
        <v>76</v>
      </c>
      <c r="D3" s="7" t="s">
        <v>8</v>
      </c>
    </row>
    <row r="4" spans="1:4" x14ac:dyDescent="0.45">
      <c r="A4">
        <v>3</v>
      </c>
      <c r="B4" s="23" t="s">
        <v>77</v>
      </c>
      <c r="C4" s="23" t="s">
        <v>78</v>
      </c>
      <c r="D4" s="23" t="s">
        <v>8</v>
      </c>
    </row>
    <row r="6" spans="1:4" x14ac:dyDescent="0.45">
      <c r="B6" t="s">
        <v>1</v>
      </c>
    </row>
    <row r="7" spans="1:4" x14ac:dyDescent="0.45">
      <c r="A7">
        <v>1</v>
      </c>
      <c r="B7" s="36" t="s">
        <v>48</v>
      </c>
      <c r="C7" s="36" t="s">
        <v>49</v>
      </c>
      <c r="D7" s="36" t="s">
        <v>8</v>
      </c>
    </row>
    <row r="8" spans="1:4" x14ac:dyDescent="0.45">
      <c r="A8">
        <v>2</v>
      </c>
      <c r="B8" s="7" t="s">
        <v>50</v>
      </c>
      <c r="C8" s="7" t="s">
        <v>51</v>
      </c>
      <c r="D8" s="7" t="s">
        <v>8</v>
      </c>
    </row>
    <row r="10" spans="1:4" x14ac:dyDescent="0.45">
      <c r="B10" t="s">
        <v>88</v>
      </c>
    </row>
    <row r="11" spans="1:4" x14ac:dyDescent="0.45">
      <c r="A11">
        <v>1</v>
      </c>
      <c r="B11" s="36" t="s">
        <v>58</v>
      </c>
      <c r="C11" s="36" t="s">
        <v>59</v>
      </c>
      <c r="D11" s="36" t="s">
        <v>8</v>
      </c>
    </row>
    <row r="12" spans="1:4" x14ac:dyDescent="0.45">
      <c r="A12">
        <v>2</v>
      </c>
      <c r="B12" s="36" t="s">
        <v>19</v>
      </c>
      <c r="C12" s="36" t="s">
        <v>20</v>
      </c>
      <c r="D12" s="36" t="s">
        <v>8</v>
      </c>
    </row>
    <row r="15" spans="1:4" x14ac:dyDescent="0.45">
      <c r="B15" t="s">
        <v>90</v>
      </c>
    </row>
    <row r="16" spans="1:4" x14ac:dyDescent="0.45">
      <c r="A16">
        <v>1</v>
      </c>
      <c r="B16" s="36" t="s">
        <v>37</v>
      </c>
      <c r="C16" s="36" t="s">
        <v>26</v>
      </c>
      <c r="D16" s="36" t="s">
        <v>38</v>
      </c>
    </row>
    <row r="17" spans="1:4" x14ac:dyDescent="0.45">
      <c r="A17">
        <v>2</v>
      </c>
      <c r="B17" s="36" t="s">
        <v>39</v>
      </c>
      <c r="C17" s="36" t="s">
        <v>40</v>
      </c>
      <c r="D17" s="36" t="s">
        <v>8</v>
      </c>
    </row>
    <row r="18" spans="1:4" x14ac:dyDescent="0.45">
      <c r="A18">
        <v>3</v>
      </c>
      <c r="B18" s="7" t="s">
        <v>52</v>
      </c>
      <c r="C18" s="7" t="s">
        <v>53</v>
      </c>
      <c r="D18" s="7" t="s">
        <v>8</v>
      </c>
    </row>
    <row r="20" spans="1:4" x14ac:dyDescent="0.45">
      <c r="B20" t="s">
        <v>9</v>
      </c>
    </row>
    <row r="21" spans="1:4" x14ac:dyDescent="0.45">
      <c r="A21">
        <v>1</v>
      </c>
      <c r="B21" s="36" t="s">
        <v>60</v>
      </c>
      <c r="C21" s="36" t="s">
        <v>61</v>
      </c>
      <c r="D21" s="36" t="s">
        <v>62</v>
      </c>
    </row>
    <row r="23" spans="1:4" x14ac:dyDescent="0.45">
      <c r="B23" t="s">
        <v>89</v>
      </c>
    </row>
    <row r="24" spans="1:4" x14ac:dyDescent="0.45">
      <c r="A24">
        <v>1</v>
      </c>
      <c r="B24" s="36" t="s">
        <v>21</v>
      </c>
      <c r="C24" s="36" t="s">
        <v>41</v>
      </c>
      <c r="D24" s="36" t="s">
        <v>8</v>
      </c>
    </row>
    <row r="25" spans="1:4" x14ac:dyDescent="0.45">
      <c r="A25">
        <v>2</v>
      </c>
      <c r="B25" s="36" t="s">
        <v>25</v>
      </c>
      <c r="C25" s="36" t="s">
        <v>43</v>
      </c>
      <c r="D25" s="36" t="s">
        <v>8</v>
      </c>
    </row>
    <row r="26" spans="1:4" x14ac:dyDescent="0.45">
      <c r="A26">
        <v>3</v>
      </c>
      <c r="B26" s="36" t="s">
        <v>22</v>
      </c>
      <c r="C26" s="36" t="s">
        <v>42</v>
      </c>
      <c r="D26" s="36" t="s">
        <v>8</v>
      </c>
    </row>
    <row r="28" spans="1:4" x14ac:dyDescent="0.45">
      <c r="B28" t="s">
        <v>33</v>
      </c>
    </row>
    <row r="29" spans="1:4" x14ac:dyDescent="0.45">
      <c r="A29">
        <v>1</v>
      </c>
      <c r="B29" s="7" t="s">
        <v>23</v>
      </c>
      <c r="C29" s="7" t="s">
        <v>24</v>
      </c>
      <c r="D29" s="7" t="s">
        <v>38</v>
      </c>
    </row>
    <row r="31" spans="1:4" x14ac:dyDescent="0.45">
      <c r="B31" t="s">
        <v>3</v>
      </c>
    </row>
    <row r="32" spans="1:4" x14ac:dyDescent="0.45">
      <c r="A32">
        <v>1</v>
      </c>
      <c r="B32" s="36" t="s">
        <v>29</v>
      </c>
      <c r="C32" s="36" t="s">
        <v>44</v>
      </c>
      <c r="D32" s="36"/>
    </row>
    <row r="33" spans="1:4" x14ac:dyDescent="0.45">
      <c r="A33">
        <v>2</v>
      </c>
      <c r="B33" s="36" t="s">
        <v>71</v>
      </c>
      <c r="C33" s="36" t="s">
        <v>72</v>
      </c>
      <c r="D33" s="36" t="s">
        <v>8</v>
      </c>
    </row>
    <row r="34" spans="1:4" x14ac:dyDescent="0.45">
      <c r="A34">
        <v>3</v>
      </c>
      <c r="B34" s="36" t="s">
        <v>45</v>
      </c>
      <c r="C34" s="36" t="s">
        <v>46</v>
      </c>
      <c r="D34" s="36" t="s">
        <v>8</v>
      </c>
    </row>
    <row r="36" spans="1:4" x14ac:dyDescent="0.45">
      <c r="B36" t="s">
        <v>5</v>
      </c>
    </row>
    <row r="37" spans="1:4" x14ac:dyDescent="0.45">
      <c r="A37">
        <v>1</v>
      </c>
      <c r="B37" s="7" t="s">
        <v>69</v>
      </c>
      <c r="C37" s="7" t="s">
        <v>70</v>
      </c>
      <c r="D37" s="7" t="s">
        <v>8</v>
      </c>
    </row>
    <row r="39" spans="1:4" x14ac:dyDescent="0.45">
      <c r="B39" t="s">
        <v>91</v>
      </c>
    </row>
    <row r="40" spans="1:4" x14ac:dyDescent="0.45">
      <c r="A40">
        <v>1</v>
      </c>
      <c r="B40" s="36" t="s">
        <v>32</v>
      </c>
      <c r="C40" s="36" t="s">
        <v>56</v>
      </c>
      <c r="D40" s="36" t="s">
        <v>10</v>
      </c>
    </row>
    <row r="41" spans="1:4" x14ac:dyDescent="0.45">
      <c r="A41">
        <v>2</v>
      </c>
      <c r="B41" s="36" t="s">
        <v>54</v>
      </c>
      <c r="C41" s="36" t="s">
        <v>55</v>
      </c>
      <c r="D41" s="36" t="s">
        <v>8</v>
      </c>
    </row>
    <row r="42" spans="1:4" x14ac:dyDescent="0.45">
      <c r="A42">
        <v>3</v>
      </c>
      <c r="B42" s="36" t="s">
        <v>66</v>
      </c>
      <c r="C42" s="36" t="s">
        <v>67</v>
      </c>
      <c r="D42" s="36" t="s">
        <v>8</v>
      </c>
    </row>
    <row r="44" spans="1:4" x14ac:dyDescent="0.45">
      <c r="B44" t="s">
        <v>7</v>
      </c>
    </row>
    <row r="45" spans="1:4" x14ac:dyDescent="0.45">
      <c r="A45">
        <v>1</v>
      </c>
      <c r="B45" s="36" t="s">
        <v>71</v>
      </c>
      <c r="C45" s="36" t="s">
        <v>73</v>
      </c>
      <c r="D45" s="36" t="s">
        <v>8</v>
      </c>
    </row>
    <row r="47" spans="1:4" x14ac:dyDescent="0.45">
      <c r="B47" t="s">
        <v>92</v>
      </c>
    </row>
    <row r="48" spans="1:4" x14ac:dyDescent="0.45">
      <c r="A48">
        <v>1</v>
      </c>
      <c r="B48" s="63" t="s">
        <v>34</v>
      </c>
      <c r="C48" s="63" t="s">
        <v>35</v>
      </c>
      <c r="D48" s="63" t="s">
        <v>38</v>
      </c>
    </row>
    <row r="50" spans="1:4" x14ac:dyDescent="0.45">
      <c r="B50" t="s">
        <v>93</v>
      </c>
    </row>
    <row r="51" spans="1:4" x14ac:dyDescent="0.45">
      <c r="A51">
        <v>1</v>
      </c>
      <c r="B51" s="63" t="s">
        <v>34</v>
      </c>
      <c r="C51" s="63" t="s">
        <v>84</v>
      </c>
      <c r="D51" s="6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Resultado Ranking Adiestramient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Vargas</dc:creator>
  <cp:lastModifiedBy>Ana Vargas</cp:lastModifiedBy>
  <cp:lastPrinted>2026-03-09T17:56:54Z</cp:lastPrinted>
  <dcterms:created xsi:type="dcterms:W3CDTF">2024-02-19T21:54:31Z</dcterms:created>
  <dcterms:modified xsi:type="dcterms:W3CDTF">2026-06-16T15:59:13Z</dcterms:modified>
</cp:coreProperties>
</file>