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417" documentId="13_ncr:1_{2F729694-16E1-438A-A03A-D7BAB4A63B10}" xr6:coauthVersionLast="47" xr6:coauthVersionMax="47" xr10:uidLastSave="{2F2379CC-C325-4EE5-8E24-ECA246FC8605}"/>
  <bookViews>
    <workbookView xWindow="-98" yWindow="-98" windowWidth="21795" windowHeight="13875" xr2:uid="{386746CF-5C99-4C22-B32F-18AF2AF9A683}"/>
  </bookViews>
  <sheets>
    <sheet name="Sheet1" sheetId="1" r:id="rId1"/>
  </sheets>
  <definedNames>
    <definedName name="_xlnm._FilterDatabase" localSheetId="0" hidden="1">Sheet1!$A$56:$D$76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0" i="1" l="1" a="1"/>
  <c r="U40" i="1" s="1"/>
  <c r="O59" i="1"/>
  <c r="U183" i="1" a="1"/>
  <c r="U183" i="1"/>
  <c r="U178" i="1" a="1"/>
  <c r="U178" i="1"/>
  <c r="U154" i="1" a="1"/>
  <c r="U154" i="1"/>
  <c r="U147" i="1" a="1"/>
  <c r="U147" i="1"/>
  <c r="U145" i="1" a="1"/>
  <c r="U145" i="1"/>
  <c r="U144" i="1" a="1"/>
  <c r="U144" i="1"/>
  <c r="Q139" i="1"/>
  <c r="U139" i="1" a="1"/>
  <c r="U139" i="1"/>
  <c r="U127" i="1" a="1"/>
  <c r="U127" i="1"/>
  <c r="W114" i="1" a="1"/>
  <c r="W114" i="1"/>
  <c r="W111" i="1" a="1"/>
  <c r="W111" i="1"/>
  <c r="W113" i="1" a="1"/>
  <c r="W113" i="1"/>
  <c r="Q112" i="1"/>
  <c r="O112" i="1"/>
  <c r="W112" i="1" a="1"/>
  <c r="W112" i="1"/>
  <c r="U96" i="1" a="1"/>
  <c r="U96" i="1"/>
  <c r="U80" i="1" a="1"/>
  <c r="U80" i="1"/>
  <c r="W60" i="1" a="1"/>
  <c r="W60" i="1"/>
  <c r="W58" i="1" a="1"/>
  <c r="W58" i="1"/>
  <c r="W57" i="1" a="1"/>
  <c r="W57" i="1"/>
  <c r="U39" i="1" a="1"/>
  <c r="U39" i="1" s="1"/>
  <c r="W28" i="1" a="1"/>
  <c r="W28" i="1"/>
  <c r="O26" i="1"/>
  <c r="X10" i="1" a="1"/>
  <c r="X10" i="1"/>
  <c r="S9" i="1"/>
  <c r="O9" i="1"/>
  <c r="L9" i="1"/>
  <c r="X8" i="1" a="1"/>
  <c r="X8" i="1"/>
  <c r="U92" i="1" a="1"/>
  <c r="U92" i="1"/>
  <c r="U91" i="1" a="1"/>
  <c r="U91" i="1"/>
  <c r="X9" i="1" a="1"/>
  <c r="X9" i="1"/>
  <c r="T149" i="1"/>
  <c r="T148" i="1"/>
  <c r="T104" i="1"/>
  <c r="T48" i="1"/>
  <c r="T49" i="1"/>
  <c r="T50" i="1"/>
  <c r="T51" i="1"/>
  <c r="T52" i="1"/>
  <c r="T53" i="1"/>
  <c r="W11" i="1"/>
  <c r="W22" i="1"/>
  <c r="Q147" i="1"/>
  <c r="T139" i="1"/>
  <c r="V123" i="1"/>
  <c r="V119" i="1"/>
  <c r="V117" i="1"/>
  <c r="V118" i="1"/>
  <c r="T87" i="1"/>
  <c r="T85" i="1"/>
  <c r="T86" i="1"/>
  <c r="V66" i="1"/>
  <c r="V32" i="1"/>
  <c r="V29" i="1"/>
  <c r="Q26" i="1"/>
  <c r="W26" i="1" a="1"/>
  <c r="W26" i="1"/>
  <c r="Q59" i="1"/>
  <c r="T39" i="1"/>
  <c r="T42" i="1"/>
  <c r="T43" i="1"/>
  <c r="T44" i="1"/>
  <c r="T45" i="1"/>
  <c r="T46" i="1"/>
  <c r="T40" i="1"/>
  <c r="T47" i="1"/>
  <c r="T41" i="1"/>
  <c r="V31" i="1"/>
  <c r="V30" i="1"/>
  <c r="V33" i="1"/>
  <c r="W20" i="1"/>
  <c r="W17" i="1"/>
  <c r="W21" i="1"/>
  <c r="W18" i="1"/>
  <c r="W19" i="1"/>
  <c r="T83" i="1"/>
  <c r="T84" i="1"/>
  <c r="V72" i="1"/>
  <c r="V65" i="1"/>
  <c r="V74" i="1"/>
  <c r="T160" i="1"/>
  <c r="T159" i="1"/>
  <c r="V121" i="1"/>
  <c r="V115" i="1"/>
  <c r="T94" i="1"/>
  <c r="T99" i="1"/>
  <c r="T204" i="1"/>
  <c r="T202" i="1"/>
  <c r="T158" i="1"/>
  <c r="T157" i="1"/>
  <c r="T132" i="1"/>
  <c r="T134" i="1"/>
  <c r="V63" i="1"/>
  <c r="V70" i="1"/>
  <c r="V71" i="1"/>
  <c r="W16" i="1"/>
  <c r="W12" i="1"/>
  <c r="T203" i="1"/>
  <c r="T168" i="1"/>
  <c r="T150" i="1"/>
  <c r="T147" i="1"/>
  <c r="T98" i="1"/>
  <c r="T102" i="1"/>
  <c r="T106" i="1"/>
  <c r="V60" i="1"/>
  <c r="V67" i="1"/>
  <c r="V75" i="1"/>
  <c r="W15" i="1"/>
  <c r="T194" i="1"/>
  <c r="T103" i="1"/>
  <c r="T105" i="1"/>
  <c r="T183" i="1"/>
  <c r="W8" i="1"/>
  <c r="W13" i="1"/>
  <c r="T154" i="1"/>
  <c r="T133" i="1"/>
  <c r="T101" i="1"/>
  <c r="T93" i="1"/>
  <c r="W10" i="1"/>
  <c r="T81" i="1"/>
  <c r="V122" i="1"/>
  <c r="T170" i="1"/>
  <c r="T100" i="1"/>
  <c r="T96" i="1"/>
  <c r="V116" i="1"/>
  <c r="W14" i="1"/>
  <c r="V73" i="1"/>
  <c r="T198" i="1"/>
  <c r="T169" i="1"/>
  <c r="T140" i="1"/>
  <c r="T156" i="1"/>
  <c r="T80" i="1"/>
  <c r="V62" i="1"/>
  <c r="V76" i="1"/>
  <c r="T193" i="1"/>
  <c r="T127" i="1"/>
  <c r="T82" i="1"/>
  <c r="V61" i="1"/>
  <c r="V28" i="1"/>
  <c r="V27" i="1"/>
  <c r="T179" i="1"/>
  <c r="T178" i="1"/>
  <c r="T92" i="1"/>
  <c r="T174" i="1"/>
  <c r="T164" i="1"/>
  <c r="T144" i="1"/>
  <c r="T146" i="1"/>
  <c r="V113" i="1"/>
  <c r="V114" i="1"/>
  <c r="V120" i="1"/>
  <c r="V111" i="1"/>
  <c r="T95" i="1"/>
  <c r="T97" i="1"/>
  <c r="V68" i="1"/>
  <c r="V69" i="1"/>
  <c r="V64" i="1"/>
  <c r="V58" i="1"/>
  <c r="T155" i="1"/>
  <c r="T145" i="1"/>
  <c r="T135" i="1"/>
  <c r="T91" i="1"/>
  <c r="V57" i="1"/>
  <c r="T192" i="1"/>
  <c r="T188" i="1"/>
  <c r="W59" i="1" a="1"/>
  <c r="W59" i="1"/>
  <c r="V59" i="1"/>
  <c r="V112" i="1"/>
  <c r="V26" i="1"/>
  <c r="W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<sst xmlns="http://schemas.openxmlformats.org/spreadsheetml/2006/main" count="579" uniqueCount="245">
  <si>
    <t>Introductorio Menores</t>
  </si>
  <si>
    <t>Introductorio Mayores</t>
  </si>
  <si>
    <t>Primer Nivel</t>
  </si>
  <si>
    <t>Primer Nivel Profesional</t>
  </si>
  <si>
    <t>Segundo Nivel</t>
  </si>
  <si>
    <t>Segundo Nivel Profesional</t>
  </si>
  <si>
    <t>Tercer Nivel</t>
  </si>
  <si>
    <t>Tercer Nivel Profesional</t>
  </si>
  <si>
    <t>AHO</t>
  </si>
  <si>
    <t>Training Level Profesional</t>
  </si>
  <si>
    <t>Melissa Garcia</t>
  </si>
  <si>
    <t>Annelise Salgado</t>
  </si>
  <si>
    <t>AHCES</t>
  </si>
  <si>
    <t>Test A/1/Preliminar</t>
  </si>
  <si>
    <t>Test B/2/Team</t>
  </si>
  <si>
    <t>Test C/3/Individual</t>
  </si>
  <si>
    <t>Total</t>
  </si>
  <si>
    <t>Lugar</t>
  </si>
  <si>
    <t>Jinete</t>
  </si>
  <si>
    <t>Caballo</t>
  </si>
  <si>
    <t>Asociacion</t>
  </si>
  <si>
    <t>Ana Milena Mora</t>
  </si>
  <si>
    <t>Faraon SP</t>
  </si>
  <si>
    <t>Paulina Fernandez</t>
  </si>
  <si>
    <t>Brunello</t>
  </si>
  <si>
    <t>Daniela Garcia</t>
  </si>
  <si>
    <t>Valentina Xirinachs</t>
  </si>
  <si>
    <t>Sabrina Schatti</t>
  </si>
  <si>
    <t>Maria de la Paz Barquero</t>
  </si>
  <si>
    <t>Kenzo Woods</t>
  </si>
  <si>
    <t>Maxima VI</t>
  </si>
  <si>
    <t>Alexandra Kuhn</t>
  </si>
  <si>
    <t>Juan Mejia</t>
  </si>
  <si>
    <t>Cayetana LB</t>
  </si>
  <si>
    <t>Edwin Vasquez</t>
  </si>
  <si>
    <t>Glen Andre Chaves</t>
  </si>
  <si>
    <t>5 YR Old  Horse</t>
  </si>
  <si>
    <t>Mia Pinchanski</t>
  </si>
  <si>
    <t>Emanuel</t>
  </si>
  <si>
    <t>Kismet</t>
  </si>
  <si>
    <t>Andres Barahona</t>
  </si>
  <si>
    <t>Emma Pinchanski</t>
  </si>
  <si>
    <t>Odin</t>
  </si>
  <si>
    <t>SMALL TOUR</t>
  </si>
  <si>
    <t>4 YR Old  Horse</t>
  </si>
  <si>
    <t>Marion Heidenreich Marin</t>
  </si>
  <si>
    <t>Asia</t>
  </si>
  <si>
    <t>Aguadulce AG</t>
  </si>
  <si>
    <t>Primer Nivel Paradressage</t>
  </si>
  <si>
    <t>Ministro de Fraile</t>
  </si>
  <si>
    <t>Arion</t>
  </si>
  <si>
    <t>Valeroso</t>
  </si>
  <si>
    <t>ASODECPRE</t>
  </si>
  <si>
    <t>Mauricio Masis</t>
  </si>
  <si>
    <t>Arlequin</t>
  </si>
  <si>
    <t>TRAINING LEVEL MAYORES</t>
  </si>
  <si>
    <t xml:space="preserve">Sofia Chacón </t>
  </si>
  <si>
    <t>Indiana GA</t>
  </si>
  <si>
    <t>ASODHEA</t>
  </si>
  <si>
    <t>Antony Riera</t>
  </si>
  <si>
    <t>Vanessa Huertas</t>
  </si>
  <si>
    <t>Sara Castro Viquez</t>
  </si>
  <si>
    <t>AG</t>
  </si>
  <si>
    <t>Antonella Scorza</t>
  </si>
  <si>
    <t>Feliciano</t>
  </si>
  <si>
    <t>Samanta Riera</t>
  </si>
  <si>
    <t>Mento</t>
  </si>
  <si>
    <t>Nochebuena</t>
  </si>
  <si>
    <t xml:space="preserve">Paulina Graf Quesada </t>
  </si>
  <si>
    <t>Trueno</t>
  </si>
  <si>
    <t>Holandesa RC</t>
  </si>
  <si>
    <t>Aduanero GA</t>
  </si>
  <si>
    <t xml:space="preserve">Sofia Chan </t>
  </si>
  <si>
    <t>Málaga JLB</t>
  </si>
  <si>
    <t>Isabella Mauro</t>
  </si>
  <si>
    <t>Rumbero de la Torre</t>
  </si>
  <si>
    <t>Ana Matilde Bejarano Ramírez</t>
  </si>
  <si>
    <t>India RC</t>
  </si>
  <si>
    <t xml:space="preserve">Ms Maya </t>
  </si>
  <si>
    <t>Daniel Eduardo Mora Soto</t>
  </si>
  <si>
    <t>JL Compadre</t>
  </si>
  <si>
    <t xml:space="preserve">Kevin Rodríguez </t>
  </si>
  <si>
    <t>Freya</t>
  </si>
  <si>
    <t>Faraón SP</t>
  </si>
  <si>
    <t>SMALL TOUR PROFESIONAL</t>
  </si>
  <si>
    <t>Americano Jocha</t>
  </si>
  <si>
    <t>Maestro Jocha</t>
  </si>
  <si>
    <t>Maria Celeste Vargas</t>
  </si>
  <si>
    <t>Aduanero AG</t>
  </si>
  <si>
    <t>Catalina Aguilar</t>
  </si>
  <si>
    <t>Duna Petunia</t>
  </si>
  <si>
    <t xml:space="preserve">Maria Melva Castro </t>
  </si>
  <si>
    <t>Lucia Zúñiga</t>
  </si>
  <si>
    <t>Training Level MENORES</t>
  </si>
  <si>
    <t>Alexa Reyes</t>
  </si>
  <si>
    <t>Rosa Negra SP</t>
  </si>
  <si>
    <t>Pilar Zarnowski</t>
  </si>
  <si>
    <t>Glen André Chaves</t>
  </si>
  <si>
    <t>Gaudí</t>
  </si>
  <si>
    <t xml:space="preserve">Ironie </t>
  </si>
  <si>
    <t>Marion Heidenreich</t>
  </si>
  <si>
    <t xml:space="preserve">Cuarto Nivel </t>
  </si>
  <si>
    <t>Manuel Enrique Rios</t>
  </si>
  <si>
    <t>Faraon LM</t>
  </si>
  <si>
    <t>Emma Saborio</t>
  </si>
  <si>
    <t>Venus SP</t>
  </si>
  <si>
    <t>Thiago Rios</t>
  </si>
  <si>
    <t>Fundadora</t>
  </si>
  <si>
    <t>Angelica Vasquez Mejia</t>
  </si>
  <si>
    <t>Dichoso</t>
  </si>
  <si>
    <t>Olger Gomez</t>
  </si>
  <si>
    <t>Happy Times</t>
  </si>
  <si>
    <t>ANDEDE</t>
  </si>
  <si>
    <t>Breicy Soto</t>
  </si>
  <si>
    <t>Alexandra Weiner</t>
  </si>
  <si>
    <t>Webster</t>
  </si>
  <si>
    <t>Yeison Delgado</t>
  </si>
  <si>
    <t>Emperador</t>
  </si>
  <si>
    <t>Efrain Jimenez</t>
  </si>
  <si>
    <t>Decidido Jocha</t>
  </si>
  <si>
    <t>Cuarzo</t>
  </si>
  <si>
    <t>Estelar</t>
  </si>
  <si>
    <t>Cuarto Nivel  Profesional</t>
  </si>
  <si>
    <t>Juniors</t>
  </si>
  <si>
    <t>Isabella Mejia Rodriguez</t>
  </si>
  <si>
    <t>Joyero</t>
  </si>
  <si>
    <t>Luciana Lopez</t>
  </si>
  <si>
    <t>Nutella SP</t>
  </si>
  <si>
    <t>Lucia Laverde</t>
  </si>
  <si>
    <t>Artemisa</t>
  </si>
  <si>
    <t>Giuliana Varela</t>
  </si>
  <si>
    <t>Peanut</t>
  </si>
  <si>
    <t>Sophia Weiner</t>
  </si>
  <si>
    <t>Edream GSM</t>
  </si>
  <si>
    <t>Gloriana Herrera</t>
  </si>
  <si>
    <t>Monique</t>
  </si>
  <si>
    <t>Gabriela Rossi</t>
  </si>
  <si>
    <t>Maximus</t>
  </si>
  <si>
    <t>Sergio Quesada</t>
  </si>
  <si>
    <t>Frido</t>
  </si>
  <si>
    <t>Santiago Herrera</t>
  </si>
  <si>
    <t>Glee</t>
  </si>
  <si>
    <t>Adriana Madrigal</t>
  </si>
  <si>
    <t>Dardo</t>
  </si>
  <si>
    <t>Juan Orozco</t>
  </si>
  <si>
    <t>AF Luigi</t>
  </si>
  <si>
    <t>Republicano</t>
  </si>
  <si>
    <t>Valiente de Currie</t>
  </si>
  <si>
    <t>Josue Solano</t>
  </si>
  <si>
    <t>Beau Gosse</t>
  </si>
  <si>
    <t>Isabella Moncada</t>
  </si>
  <si>
    <t>BeauGosse</t>
  </si>
  <si>
    <t>Valentina Hernandez</t>
  </si>
  <si>
    <t>Pulgarcita</t>
  </si>
  <si>
    <t>Catalina Lacayo</t>
  </si>
  <si>
    <t>Sofia Weiner</t>
  </si>
  <si>
    <t>Paloma Herrera</t>
  </si>
  <si>
    <t>HI Derroche</t>
  </si>
  <si>
    <t>Leonora Oviedo</t>
  </si>
  <si>
    <t>Camila Moreno</t>
  </si>
  <si>
    <t>Princesa</t>
  </si>
  <si>
    <t>Natalia Villalta</t>
  </si>
  <si>
    <t>Tamara Ledezma</t>
  </si>
  <si>
    <t>Kronos Azul</t>
  </si>
  <si>
    <t>Camila Bergo</t>
  </si>
  <si>
    <t>Reina Q</t>
  </si>
  <si>
    <t>Big Tour</t>
  </si>
  <si>
    <t>Zar AG</t>
  </si>
  <si>
    <t>Ingread Fournier</t>
  </si>
  <si>
    <t xml:space="preserve">Ana Catalina Ramirez </t>
  </si>
  <si>
    <t>Maya</t>
  </si>
  <si>
    <t>Natalia Zaledon</t>
  </si>
  <si>
    <t>Desplante AG</t>
  </si>
  <si>
    <t>HI Unica</t>
  </si>
  <si>
    <t>Isabella Mejias</t>
  </si>
  <si>
    <t>Mariela Batalla</t>
  </si>
  <si>
    <t>Esfinge</t>
  </si>
  <si>
    <t>Alejandro Araya</t>
  </si>
  <si>
    <t>Victoria Mendez</t>
  </si>
  <si>
    <t>Serenity</t>
  </si>
  <si>
    <t>Grace Augusti</t>
  </si>
  <si>
    <t>Pepito</t>
  </si>
  <si>
    <t>Luciana Campos</t>
  </si>
  <si>
    <t>Lola</t>
  </si>
  <si>
    <t>11/5 hizo test B y C</t>
  </si>
  <si>
    <t>Helena Constantinou</t>
  </si>
  <si>
    <t>Daniela Rojas</t>
  </si>
  <si>
    <t>Bucanero</t>
  </si>
  <si>
    <t>Ana Elena Soto</t>
  </si>
  <si>
    <t>Islero Cen</t>
  </si>
  <si>
    <t>Children</t>
  </si>
  <si>
    <t>Catalina Ramirez Arguedas</t>
  </si>
  <si>
    <t>Carolina Lara Giangiulio</t>
  </si>
  <si>
    <t>Primavera</t>
  </si>
  <si>
    <t>Sienna Aronson</t>
  </si>
  <si>
    <t>Yos-Oy</t>
  </si>
  <si>
    <t>Simpatc La Devesa</t>
  </si>
  <si>
    <t>Jose Manuel Aguero</t>
  </si>
  <si>
    <t>Fino Jocha V</t>
  </si>
  <si>
    <t>Antonia Pierloni</t>
  </si>
  <si>
    <t>8/6 hizo test A y B</t>
  </si>
  <si>
    <t>Paulina Graf</t>
  </si>
  <si>
    <t>Santiago Orozco</t>
  </si>
  <si>
    <t>Arcangel SP</t>
  </si>
  <si>
    <t>2 test en 1 dia</t>
  </si>
  <si>
    <t>Orion Jocha</t>
  </si>
  <si>
    <t>Europeo</t>
  </si>
  <si>
    <t>Ever</t>
  </si>
  <si>
    <t>Calesero</t>
  </si>
  <si>
    <t>Camila Castillo</t>
  </si>
  <si>
    <t>Aventurera SP</t>
  </si>
  <si>
    <t>Eleonora Monge</t>
  </si>
  <si>
    <t>Maria</t>
  </si>
  <si>
    <t>Huesped</t>
  </si>
  <si>
    <t>Karoline Semaan Lerow</t>
  </si>
  <si>
    <t>Mae Calf</t>
  </si>
  <si>
    <t>Eva Hernandez Diaz</t>
  </si>
  <si>
    <t>Karlotta</t>
  </si>
  <si>
    <t>Hizo test 2 y 3 el 8 y 9 de noviembre</t>
  </si>
  <si>
    <t>9/11 hizo test B y c</t>
  </si>
  <si>
    <t>8/11 y 9/11 hizo test b y c</t>
  </si>
  <si>
    <t>Promedio</t>
  </si>
  <si>
    <t>no hizo el test 3</t>
  </si>
  <si>
    <t>no participo en el 50%</t>
  </si>
  <si>
    <t>Mariana Castro</t>
  </si>
  <si>
    <t>Valentino</t>
  </si>
  <si>
    <t>Mariana Chaves Roman</t>
  </si>
  <si>
    <t>Melany Segura</t>
  </si>
  <si>
    <t>Arion Rx</t>
  </si>
  <si>
    <t>Mariana Pineda</t>
  </si>
  <si>
    <t>Jack</t>
  </si>
  <si>
    <t>Pamela Morales</t>
  </si>
  <si>
    <t>Koa</t>
  </si>
  <si>
    <t>Christine Boudreau</t>
  </si>
  <si>
    <t>Franz von Koller</t>
  </si>
  <si>
    <t>Pepper</t>
  </si>
  <si>
    <t>Eva Ferraro</t>
  </si>
  <si>
    <t>Orgullosa LB</t>
  </si>
  <si>
    <t>La Finca</t>
  </si>
  <si>
    <t>Arling Castillo</t>
  </si>
  <si>
    <t>Maestro de Cortezamarillo</t>
  </si>
  <si>
    <t>HIZO TEST 2 Y TEST 3 EL 29/11</t>
  </si>
  <si>
    <t>Hizo test 2 y 3 el 29/12</t>
  </si>
  <si>
    <t>no hizo test 1</t>
  </si>
  <si>
    <t>no cumple con el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</si>
</sst>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masis MT Pro"/>
      <family val="1"/>
    </font>
    <font>
      <b/>
      <sz val="11"/>
      <color rgb="FF0070C0"/>
      <name val="Amasis MT Pro"/>
      <family val="1"/>
    </font>
    <font>
      <b/>
      <sz val="11"/>
      <color rgb="FFFF0000"/>
      <name val="Amasis MT Pro"/>
      <family val="1"/>
    </font>
    <font>
      <b/>
      <sz val="11"/>
      <color rgb="FF00B050"/>
      <name val="Amasis MT Pro"/>
      <family val="1"/>
    </font>
    <font>
      <sz val="11"/>
      <name val="Amasis MT Pro"/>
      <family val="1"/>
    </font>
    <font>
      <sz val="11"/>
      <color rgb="FF000000"/>
      <name val="Amasis MT Pro"/>
      <family val="1"/>
    </font>
    <font>
      <b/>
      <sz val="11"/>
      <color theme="1"/>
      <name val="Amasis MT Pro"/>
      <family val="1"/>
    </font>
    <font>
      <sz val="11"/>
      <color rgb="FFFF0000"/>
      <name val="Amasis MT Pro"/>
      <family val="1"/>
    </font>
    <font>
      <u/>
      <sz val="11"/>
      <color theme="1"/>
      <name val="Amasis MT Pro"/>
      <family val="1"/>
    </font>
    <font>
      <sz val="18"/>
      <color theme="1"/>
      <name val="Amasis MT Pro"/>
      <family val="1"/>
    </font>
    <font>
      <b/>
      <sz val="11"/>
      <color theme="8" tint="0.39997558519241921"/>
      <name val="Amasis MT Pro"/>
      <family val="1"/>
    </font>
    <font>
      <b/>
      <sz val="11"/>
      <color rgb="FF7030A0"/>
      <name val="Amasis MT Pro"/>
      <family val="1"/>
    </font>
    <font>
      <sz val="11"/>
      <color rgb="FF00B050"/>
      <name val="Amasis MT Pro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center" vertical="top" shrinkToFit="1"/>
    </xf>
    <xf numFmtId="164" fontId="4" fillId="0" borderId="1" xfId="0" applyNumberFormat="1" applyFont="1" applyBorder="1"/>
    <xf numFmtId="164" fontId="5" fillId="0" borderId="1" xfId="0" applyNumberFormat="1" applyFont="1" applyBorder="1"/>
    <xf numFmtId="164" fontId="3" fillId="0" borderId="1" xfId="0" applyNumberFormat="1" applyFont="1" applyBorder="1"/>
    <xf numFmtId="164" fontId="2" fillId="0" borderId="1" xfId="0" applyNumberFormat="1" applyFont="1" applyBorder="1"/>
    <xf numFmtId="164" fontId="4" fillId="0" borderId="1" xfId="0" applyNumberFormat="1" applyFont="1" applyBorder="1" applyAlignment="1">
      <alignment horizontal="center" vertical="top" shrinkToFit="1"/>
    </xf>
    <xf numFmtId="0" fontId="6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center" vertical="top" shrinkToFit="1"/>
    </xf>
    <xf numFmtId="164" fontId="4" fillId="0" borderId="0" xfId="0" applyNumberFormat="1" applyFont="1"/>
    <xf numFmtId="164" fontId="5" fillId="0" borderId="0" xfId="0" applyNumberFormat="1" applyFont="1"/>
    <xf numFmtId="164" fontId="3" fillId="0" borderId="0" xfId="0" applyNumberFormat="1" applyFont="1"/>
    <xf numFmtId="164" fontId="2" fillId="0" borderId="0" xfId="0" applyNumberFormat="1" applyFont="1"/>
    <xf numFmtId="1" fontId="7" fillId="0" borderId="1" xfId="0" applyNumberFormat="1" applyFont="1" applyBorder="1" applyAlignment="1">
      <alignment horizontal="center" vertical="top" shrinkToFit="1"/>
    </xf>
    <xf numFmtId="2" fontId="2" fillId="0" borderId="0" xfId="0" applyNumberFormat="1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0" xfId="0" applyFont="1" applyAlignment="1">
      <alignment horizontal="center" wrapText="1"/>
    </xf>
    <xf numFmtId="164" fontId="5" fillId="0" borderId="1" xfId="0" applyNumberFormat="1" applyFont="1" applyBorder="1" applyAlignment="1">
      <alignment horizontal="center" vertical="top" shrinkToFit="1"/>
    </xf>
    <xf numFmtId="164" fontId="2" fillId="0" borderId="3" xfId="0" applyNumberFormat="1" applyFont="1" applyBorder="1"/>
    <xf numFmtId="1" fontId="7" fillId="0" borderId="0" xfId="0" applyNumberFormat="1" applyFont="1" applyAlignment="1">
      <alignment horizontal="center" vertical="top" shrinkToFit="1"/>
    </xf>
    <xf numFmtId="164" fontId="8" fillId="0" borderId="1" xfId="0" applyNumberFormat="1" applyFont="1" applyBorder="1"/>
    <xf numFmtId="0" fontId="3" fillId="0" borderId="1" xfId="0" applyFont="1" applyBorder="1"/>
    <xf numFmtId="0" fontId="3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3" fillId="0" borderId="4" xfId="0" applyNumberFormat="1" applyFont="1" applyBorder="1"/>
    <xf numFmtId="164" fontId="4" fillId="0" borderId="4" xfId="0" applyNumberFormat="1" applyFont="1" applyBorder="1"/>
    <xf numFmtId="0" fontId="4" fillId="2" borderId="1" xfId="0" applyFont="1" applyFill="1" applyBorder="1" applyAlignment="1">
      <alignment vertical="center"/>
    </xf>
    <xf numFmtId="164" fontId="3" fillId="0" borderId="5" xfId="0" applyNumberFormat="1" applyFont="1" applyBorder="1"/>
    <xf numFmtId="164" fontId="9" fillId="0" borderId="0" xfId="0" applyNumberFormat="1" applyFont="1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/>
    <xf numFmtId="0" fontId="11" fillId="0" borderId="0" xfId="0" applyFont="1"/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/>
    <xf numFmtId="16" fontId="2" fillId="4" borderId="0" xfId="0" applyNumberFormat="1" applyFont="1" applyFill="1"/>
    <xf numFmtId="164" fontId="2" fillId="4" borderId="2" xfId="0" applyNumberFormat="1" applyFont="1" applyFill="1" applyBorder="1"/>
    <xf numFmtId="0" fontId="2" fillId="4" borderId="0" xfId="0" applyFont="1" applyFill="1" applyAlignment="1">
      <alignment horizontal="center"/>
    </xf>
    <xf numFmtId="164" fontId="2" fillId="4" borderId="0" xfId="0" applyNumberFormat="1" applyFont="1" applyFill="1"/>
    <xf numFmtId="0" fontId="2" fillId="0" borderId="6" xfId="0" applyFont="1" applyBorder="1" applyAlignment="1">
      <alignment horizontal="center"/>
    </xf>
    <xf numFmtId="164" fontId="2" fillId="0" borderId="6" xfId="0" applyNumberFormat="1" applyFont="1" applyBorder="1"/>
    <xf numFmtId="1" fontId="7" fillId="0" borderId="7" xfId="0" applyNumberFormat="1" applyFont="1" applyBorder="1" applyAlignment="1">
      <alignment horizontal="center" vertical="top" shrinkToFit="1"/>
    </xf>
    <xf numFmtId="0" fontId="2" fillId="0" borderId="7" xfId="0" applyFont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164" fontId="3" fillId="0" borderId="7" xfId="0" applyNumberFormat="1" applyFont="1" applyBorder="1"/>
    <xf numFmtId="164" fontId="4" fillId="0" borderId="7" xfId="0" applyNumberFormat="1" applyFont="1" applyBorder="1"/>
    <xf numFmtId="164" fontId="7" fillId="0" borderId="0" xfId="0" applyNumberFormat="1" applyFont="1" applyAlignment="1">
      <alignment horizontal="left" vertical="top" indent="1" shrinkToFit="1"/>
    </xf>
    <xf numFmtId="0" fontId="2" fillId="0" borderId="7" xfId="0" applyFont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1" fontId="7" fillId="0" borderId="6" xfId="0" applyNumberFormat="1" applyFont="1" applyBorder="1" applyAlignment="1">
      <alignment horizontal="center" vertical="top" shrinkToFit="1"/>
    </xf>
    <xf numFmtId="0" fontId="2" fillId="0" borderId="8" xfId="0" applyFont="1" applyBorder="1" applyAlignment="1">
      <alignment horizontal="center"/>
    </xf>
    <xf numFmtId="0" fontId="6" fillId="0" borderId="6" xfId="0" applyFont="1" applyBorder="1" applyAlignment="1">
      <alignment horizontal="left" vertical="top" wrapText="1"/>
    </xf>
    <xf numFmtId="0" fontId="2" fillId="0" borderId="8" xfId="0" applyFont="1" applyBorder="1"/>
    <xf numFmtId="164" fontId="3" fillId="0" borderId="6" xfId="0" applyNumberFormat="1" applyFont="1" applyBorder="1"/>
    <xf numFmtId="165" fontId="3" fillId="0" borderId="8" xfId="0" applyNumberFormat="1" applyFont="1" applyBorder="1"/>
    <xf numFmtId="0" fontId="5" fillId="0" borderId="1" xfId="0" applyFont="1" applyBorder="1"/>
    <xf numFmtId="0" fontId="12" fillId="0" borderId="0" xfId="0" applyFont="1"/>
    <xf numFmtId="164" fontId="13" fillId="0" borderId="1" xfId="0" applyNumberFormat="1" applyFont="1" applyBorder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4" fillId="0" borderId="1" xfId="0" applyFont="1" applyBorder="1"/>
    <xf numFmtId="164" fontId="2" fillId="0" borderId="4" xfId="0" applyNumberFormat="1" applyFont="1" applyBorder="1"/>
    <xf numFmtId="0" fontId="2" fillId="4" borderId="1" xfId="0" applyFont="1" applyFill="1" applyBorder="1"/>
    <xf numFmtId="164" fontId="2" fillId="4" borderId="1" xfId="0" applyNumberFormat="1" applyFont="1" applyFill="1" applyBorder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FE453-B857-42E5-9CD2-4609226CEFF1}">
  <dimension ref="A1:AC204"/>
  <sheetViews>
    <sheetView tabSelected="1" topLeftCell="B5" zoomScale="67" zoomScaleNormal="78" zoomScaleSheetLayoutView="46" zoomScalePageLayoutView="81" workbookViewId="0">
      <selection activeCell="U40" sqref="U40"/>
    </sheetView>
  </sheetViews>
  <sheetFormatPr defaultColWidth="9" defaultRowHeight="13.5" customHeight="1" x14ac:dyDescent="0.4"/>
  <cols>
    <col min="1" max="1" width="4.59765625" style="2" customWidth="1"/>
    <col min="2" max="2" width="24.73046875" style="1" customWidth="1"/>
    <col min="3" max="3" width="20.59765625" style="1" customWidth="1"/>
    <col min="4" max="4" width="13.59765625" style="1" customWidth="1"/>
    <col min="5" max="10" width="9" style="1" customWidth="1"/>
    <col min="11" max="11" width="9.1328125" style="1" customWidth="1"/>
    <col min="12" max="14" width="10.59765625" style="1" customWidth="1"/>
    <col min="15" max="15" width="12.3984375" style="1" customWidth="1"/>
    <col min="16" max="19" width="10.59765625" style="1" customWidth="1"/>
    <col min="20" max="21" width="10.46484375" style="1" customWidth="1"/>
    <col min="22" max="16384" width="9" style="1"/>
  </cols>
  <sheetData>
    <row r="1" spans="1:29" ht="13.5" customHeight="1" x14ac:dyDescent="0.4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74"/>
    </row>
    <row r="3" spans="1:29" ht="13.5" customHeight="1" x14ac:dyDescent="0.45">
      <c r="B3" s="3" t="s">
        <v>13</v>
      </c>
      <c r="C3" s="4" t="s">
        <v>14</v>
      </c>
      <c r="D3" s="5" t="s">
        <v>15</v>
      </c>
    </row>
    <row r="4" spans="1:29" ht="13.5" customHeight="1" x14ac:dyDescent="0.45">
      <c r="B4" s="71" t="s">
        <v>204</v>
      </c>
    </row>
    <row r="6" spans="1:29" s="45" customFormat="1" ht="27.4" customHeight="1" x14ac:dyDescent="0.65">
      <c r="A6" s="80" t="s">
        <v>0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73"/>
    </row>
    <row r="7" spans="1:29" ht="13.5" customHeight="1" x14ac:dyDescent="0.4">
      <c r="A7" s="51" t="s">
        <v>17</v>
      </c>
      <c r="B7" s="48" t="s">
        <v>18</v>
      </c>
      <c r="C7" s="48" t="s">
        <v>19</v>
      </c>
      <c r="D7" s="48" t="s">
        <v>20</v>
      </c>
      <c r="E7" s="49">
        <v>45710</v>
      </c>
      <c r="F7" s="49">
        <v>45711</v>
      </c>
      <c r="G7" s="49">
        <v>45724</v>
      </c>
      <c r="H7" s="49">
        <v>45725</v>
      </c>
      <c r="I7" s="49">
        <v>45745</v>
      </c>
      <c r="J7" s="49">
        <v>45746</v>
      </c>
      <c r="K7" s="49">
        <v>45787</v>
      </c>
      <c r="L7" s="49">
        <v>45788</v>
      </c>
      <c r="M7" s="49"/>
      <c r="N7" s="49">
        <v>45815</v>
      </c>
      <c r="O7" s="49">
        <v>45816</v>
      </c>
      <c r="P7" s="49"/>
      <c r="Q7" s="49">
        <v>45969</v>
      </c>
      <c r="R7" s="49"/>
      <c r="S7" s="49">
        <v>45970</v>
      </c>
      <c r="T7" s="49"/>
      <c r="U7" s="49">
        <v>45990</v>
      </c>
      <c r="V7" s="49">
        <v>45991</v>
      </c>
      <c r="W7" s="48" t="s">
        <v>16</v>
      </c>
      <c r="X7" s="78" t="s">
        <v>221</v>
      </c>
    </row>
    <row r="8" spans="1:29" ht="13.5" customHeight="1" x14ac:dyDescent="0.45">
      <c r="A8" s="6">
        <v>1</v>
      </c>
      <c r="B8" s="23" t="s">
        <v>158</v>
      </c>
      <c r="C8" s="23" t="s">
        <v>153</v>
      </c>
      <c r="D8" s="23" t="s">
        <v>8</v>
      </c>
      <c r="E8" s="23"/>
      <c r="F8" s="23"/>
      <c r="G8" s="23"/>
      <c r="H8" s="23"/>
      <c r="I8" s="44">
        <v>67.5</v>
      </c>
      <c r="J8" s="9">
        <v>66.563000000000002</v>
      </c>
      <c r="K8" s="29">
        <v>61.875</v>
      </c>
      <c r="L8" s="29">
        <v>69.375</v>
      </c>
      <c r="M8" s="29"/>
      <c r="N8" s="44">
        <v>60.496000000000002</v>
      </c>
      <c r="O8" s="44">
        <v>65.938000000000002</v>
      </c>
      <c r="P8" s="44"/>
      <c r="Q8" s="70">
        <v>64.5</v>
      </c>
      <c r="R8" s="70"/>
      <c r="S8" s="70">
        <v>61.25</v>
      </c>
      <c r="T8" s="70"/>
      <c r="U8" s="44">
        <v>62.813000000000002</v>
      </c>
      <c r="V8" s="70">
        <v>68.25</v>
      </c>
      <c r="W8" s="77">
        <f t="shared" ref="W8:W22" si="0">SUM(E8:V8)</f>
        <v>648.55999999999995</v>
      </c>
      <c r="X8" s="12" cm="1">
        <f t="array" ref="X8">SUM(LARGE(E8:V8,{1,2,3,4,5,6,7,8}))/8</f>
        <v>65.851749999999996</v>
      </c>
    </row>
    <row r="9" spans="1:29" ht="14.45" customHeight="1" x14ac:dyDescent="0.45">
      <c r="A9" s="6">
        <v>2</v>
      </c>
      <c r="B9" s="7" t="s">
        <v>150</v>
      </c>
      <c r="C9" s="7" t="s">
        <v>151</v>
      </c>
      <c r="D9" s="7" t="s">
        <v>8</v>
      </c>
      <c r="E9" s="8"/>
      <c r="F9" s="9"/>
      <c r="G9" s="11"/>
      <c r="H9" s="11"/>
      <c r="I9" s="10">
        <v>62.5</v>
      </c>
      <c r="J9" s="10">
        <v>62.5</v>
      </c>
      <c r="K9" s="11"/>
      <c r="L9" s="9">
        <f>63.438</f>
        <v>63.438000000000002</v>
      </c>
      <c r="M9" s="10">
        <v>63.5</v>
      </c>
      <c r="N9" s="9"/>
      <c r="O9" s="11">
        <f>61.563</f>
        <v>61.563000000000002</v>
      </c>
      <c r="P9" s="9">
        <v>62.344000000000001</v>
      </c>
      <c r="Q9" s="9"/>
      <c r="R9" s="9"/>
      <c r="S9" s="9">
        <f>70.938</f>
        <v>70.938000000000002</v>
      </c>
      <c r="T9" s="10">
        <v>61.5</v>
      </c>
      <c r="U9" s="9">
        <v>65</v>
      </c>
      <c r="V9" s="10">
        <v>69.75</v>
      </c>
      <c r="W9" s="77">
        <f t="shared" si="0"/>
        <v>643.0329999999999</v>
      </c>
      <c r="X9" s="12" cm="1">
        <f t="array" ref="X9">SUM(LARGE(E9:V9,{1,2,3,4,5,6,7,8}))/8</f>
        <v>64.996250000000003</v>
      </c>
      <c r="Y9" s="1" t="s">
        <v>184</v>
      </c>
      <c r="AA9" s="1" t="s">
        <v>200</v>
      </c>
      <c r="AC9" s="1" t="s">
        <v>219</v>
      </c>
    </row>
    <row r="10" spans="1:29" ht="14.45" customHeight="1" x14ac:dyDescent="0.45">
      <c r="A10" s="6">
        <v>3</v>
      </c>
      <c r="B10" s="23" t="s">
        <v>152</v>
      </c>
      <c r="C10" s="23" t="s">
        <v>153</v>
      </c>
      <c r="D10" s="23" t="s">
        <v>8</v>
      </c>
      <c r="E10" s="23"/>
      <c r="F10" s="23"/>
      <c r="G10" s="23"/>
      <c r="H10" s="23"/>
      <c r="I10" s="29">
        <v>66.875</v>
      </c>
      <c r="J10" s="11">
        <v>66.25</v>
      </c>
      <c r="K10" s="44">
        <v>64.375</v>
      </c>
      <c r="L10" s="44">
        <v>66.563000000000002</v>
      </c>
      <c r="M10" s="44"/>
      <c r="N10" s="44">
        <v>62.969000000000001</v>
      </c>
      <c r="O10" s="44">
        <v>64.531999999999996</v>
      </c>
      <c r="P10" s="44"/>
      <c r="Q10" s="70">
        <v>61.5</v>
      </c>
      <c r="R10" s="70"/>
      <c r="S10" s="76">
        <v>0</v>
      </c>
      <c r="T10" s="76"/>
      <c r="U10" s="44">
        <v>64.063000000000002</v>
      </c>
      <c r="V10" s="70">
        <v>62.5</v>
      </c>
      <c r="W10" s="77">
        <f t="shared" si="0"/>
        <v>579.62699999999995</v>
      </c>
      <c r="X10" s="12" cm="1">
        <f t="array" ref="X10">SUM(LARGE(E10:V10,{1,2,3,4,5,6,7,8}))/8</f>
        <v>64.765874999999994</v>
      </c>
    </row>
    <row r="11" spans="1:29" ht="13.5" customHeight="1" x14ac:dyDescent="0.45">
      <c r="A11" s="6">
        <v>4</v>
      </c>
      <c r="B11" s="7" t="s">
        <v>226</v>
      </c>
      <c r="C11" s="7" t="s">
        <v>172</v>
      </c>
      <c r="D11" s="7" t="s">
        <v>62</v>
      </c>
      <c r="E11" s="8"/>
      <c r="F11" s="9"/>
      <c r="G11" s="11"/>
      <c r="H11" s="11"/>
      <c r="I11" s="10"/>
      <c r="J11" s="10"/>
      <c r="K11" s="11"/>
      <c r="L11" s="9"/>
      <c r="M11" s="9"/>
      <c r="N11" s="9"/>
      <c r="O11" s="11"/>
      <c r="P11" s="11"/>
      <c r="Q11" s="9"/>
      <c r="R11" s="9"/>
      <c r="S11" s="9"/>
      <c r="T11" s="9"/>
      <c r="U11" s="9">
        <v>66.563000000000002</v>
      </c>
      <c r="V11" s="10">
        <v>68</v>
      </c>
      <c r="W11" s="77">
        <f t="shared" si="0"/>
        <v>134.56299999999999</v>
      </c>
      <c r="X11" s="12"/>
    </row>
    <row r="12" spans="1:29" ht="13.5" customHeight="1" x14ac:dyDescent="0.45">
      <c r="A12" s="6">
        <v>5</v>
      </c>
      <c r="B12" s="7" t="s">
        <v>178</v>
      </c>
      <c r="C12" s="7" t="s">
        <v>179</v>
      </c>
      <c r="D12" s="7" t="s">
        <v>8</v>
      </c>
      <c r="E12" s="8"/>
      <c r="F12" s="9"/>
      <c r="G12" s="11"/>
      <c r="H12" s="11"/>
      <c r="I12" s="10"/>
      <c r="J12" s="10"/>
      <c r="K12" s="11"/>
      <c r="L12" s="9">
        <v>65.938000000000002</v>
      </c>
      <c r="M12" s="9"/>
      <c r="N12" s="9"/>
      <c r="O12" s="11"/>
      <c r="P12" s="11"/>
      <c r="Q12" s="9"/>
      <c r="R12" s="9"/>
      <c r="S12" s="9">
        <v>66.563000000000002</v>
      </c>
      <c r="T12" s="9"/>
      <c r="U12" s="10"/>
      <c r="V12" s="10"/>
      <c r="W12" s="77">
        <f t="shared" si="0"/>
        <v>132.501</v>
      </c>
      <c r="X12" s="12"/>
    </row>
    <row r="13" spans="1:29" ht="13.5" customHeight="1" x14ac:dyDescent="0.45">
      <c r="A13" s="6">
        <v>6</v>
      </c>
      <c r="B13" s="23" t="s">
        <v>154</v>
      </c>
      <c r="C13" s="23" t="s">
        <v>151</v>
      </c>
      <c r="D13" s="23" t="s">
        <v>8</v>
      </c>
      <c r="E13" s="23"/>
      <c r="F13" s="23"/>
      <c r="G13" s="23"/>
      <c r="H13" s="23"/>
      <c r="I13" s="44">
        <v>63.125</v>
      </c>
      <c r="J13" s="44">
        <v>65.313000000000002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76"/>
      <c r="W13" s="77">
        <f t="shared" si="0"/>
        <v>128.43799999999999</v>
      </c>
      <c r="X13" s="12"/>
    </row>
    <row r="14" spans="1:29" ht="13.5" customHeight="1" x14ac:dyDescent="0.45">
      <c r="A14" s="6">
        <v>7</v>
      </c>
      <c r="B14" s="7" t="s">
        <v>128</v>
      </c>
      <c r="C14" s="7" t="s">
        <v>129</v>
      </c>
      <c r="D14" s="7" t="s">
        <v>52</v>
      </c>
      <c r="E14" s="8"/>
      <c r="F14" s="9"/>
      <c r="G14" s="9"/>
      <c r="H14" s="11">
        <v>60</v>
      </c>
      <c r="I14" s="10"/>
      <c r="J14" s="10"/>
      <c r="K14" s="10"/>
      <c r="L14" s="11">
        <v>65.938000000000002</v>
      </c>
      <c r="M14" s="11"/>
      <c r="N14" s="11"/>
      <c r="O14" s="11"/>
      <c r="P14" s="11"/>
      <c r="Q14" s="11"/>
      <c r="R14" s="11"/>
      <c r="S14" s="11"/>
      <c r="T14" s="11"/>
      <c r="U14" s="11"/>
      <c r="V14" s="10"/>
      <c r="W14" s="77">
        <f t="shared" si="0"/>
        <v>125.938</v>
      </c>
      <c r="X14" s="12"/>
    </row>
    <row r="15" spans="1:29" ht="13.5" customHeight="1" x14ac:dyDescent="0.45">
      <c r="A15" s="6">
        <v>8</v>
      </c>
      <c r="B15" s="7" t="s">
        <v>180</v>
      </c>
      <c r="C15" s="7" t="s">
        <v>181</v>
      </c>
      <c r="D15" s="7" t="s">
        <v>8</v>
      </c>
      <c r="E15" s="8"/>
      <c r="F15" s="9"/>
      <c r="G15" s="11"/>
      <c r="H15" s="11"/>
      <c r="I15" s="10"/>
      <c r="J15" s="10"/>
      <c r="K15" s="11"/>
      <c r="L15" s="9">
        <v>65.625</v>
      </c>
      <c r="M15" s="9"/>
      <c r="N15" s="9"/>
      <c r="O15" s="11"/>
      <c r="P15" s="11"/>
      <c r="Q15" s="9"/>
      <c r="R15" s="9"/>
      <c r="S15" s="9"/>
      <c r="T15" s="9"/>
      <c r="U15" s="9">
        <v>58.75</v>
      </c>
      <c r="V15" s="10"/>
      <c r="W15" s="77">
        <f t="shared" si="0"/>
        <v>124.375</v>
      </c>
      <c r="X15" s="12"/>
    </row>
    <row r="16" spans="1:29" ht="13.5" customHeight="1" x14ac:dyDescent="0.45">
      <c r="A16" s="6">
        <v>9</v>
      </c>
      <c r="B16" s="7" t="s">
        <v>159</v>
      </c>
      <c r="C16" s="7" t="s">
        <v>160</v>
      </c>
      <c r="D16" s="7" t="s">
        <v>58</v>
      </c>
      <c r="E16" s="8"/>
      <c r="F16" s="9"/>
      <c r="G16" s="11"/>
      <c r="H16" s="11"/>
      <c r="I16" s="10"/>
      <c r="J16" s="10"/>
      <c r="K16" s="11">
        <v>59.063000000000002</v>
      </c>
      <c r="L16" s="11">
        <v>64.688000000000002</v>
      </c>
      <c r="M16" s="11"/>
      <c r="N16" s="9"/>
      <c r="O16" s="11"/>
      <c r="P16" s="11"/>
      <c r="Q16" s="9"/>
      <c r="R16" s="9"/>
      <c r="S16" s="9"/>
      <c r="T16" s="9"/>
      <c r="U16" s="10"/>
      <c r="V16" s="10"/>
      <c r="W16" s="77">
        <f t="shared" si="0"/>
        <v>123.751</v>
      </c>
      <c r="X16" s="12"/>
    </row>
    <row r="17" spans="1:24" ht="13.5" customHeight="1" x14ac:dyDescent="0.45">
      <c r="A17" s="6">
        <v>10</v>
      </c>
      <c r="B17" s="7" t="s">
        <v>202</v>
      </c>
      <c r="C17" s="7" t="s">
        <v>203</v>
      </c>
      <c r="D17" s="7" t="s">
        <v>8</v>
      </c>
      <c r="E17" s="8"/>
      <c r="F17" s="9"/>
      <c r="G17" s="11"/>
      <c r="H17" s="11"/>
      <c r="I17" s="10"/>
      <c r="J17" s="10"/>
      <c r="K17" s="11"/>
      <c r="L17" s="9"/>
      <c r="M17" s="9"/>
      <c r="N17" s="9"/>
      <c r="O17" s="11"/>
      <c r="P17" s="11"/>
      <c r="Q17" s="9">
        <v>61.56</v>
      </c>
      <c r="R17" s="9"/>
      <c r="S17" s="9">
        <v>0</v>
      </c>
      <c r="T17" s="9"/>
      <c r="U17" s="9">
        <v>59.688000000000002</v>
      </c>
      <c r="V17" s="10"/>
      <c r="W17" s="77">
        <f t="shared" si="0"/>
        <v>121.248</v>
      </c>
      <c r="X17" s="12"/>
    </row>
    <row r="18" spans="1:24" ht="13.5" customHeight="1" x14ac:dyDescent="0.45">
      <c r="A18" s="6">
        <v>11</v>
      </c>
      <c r="B18" s="7" t="s">
        <v>182</v>
      </c>
      <c r="C18" s="7" t="s">
        <v>183</v>
      </c>
      <c r="D18" s="7" t="s">
        <v>8</v>
      </c>
      <c r="E18" s="8"/>
      <c r="F18" s="9"/>
      <c r="G18" s="11"/>
      <c r="H18" s="11"/>
      <c r="I18" s="10"/>
      <c r="J18" s="10"/>
      <c r="K18" s="11"/>
      <c r="L18" s="9">
        <v>63.125</v>
      </c>
      <c r="M18" s="9"/>
      <c r="N18" s="9"/>
      <c r="O18" s="11"/>
      <c r="P18" s="11"/>
      <c r="Q18" s="9"/>
      <c r="R18" s="9"/>
      <c r="S18" s="9"/>
      <c r="T18" s="9"/>
      <c r="U18" s="10"/>
      <c r="V18" s="10"/>
      <c r="W18" s="77">
        <f t="shared" si="0"/>
        <v>63.125</v>
      </c>
      <c r="X18" s="12"/>
    </row>
    <row r="19" spans="1:24" ht="13.5" customHeight="1" x14ac:dyDescent="0.45">
      <c r="A19" s="6">
        <v>12</v>
      </c>
      <c r="B19" s="7" t="s">
        <v>201</v>
      </c>
      <c r="C19" s="7" t="s">
        <v>69</v>
      </c>
      <c r="D19" s="7" t="s">
        <v>58</v>
      </c>
      <c r="E19" s="8"/>
      <c r="F19" s="9"/>
      <c r="G19" s="9"/>
      <c r="H19" s="11"/>
      <c r="I19" s="10"/>
      <c r="J19" s="10"/>
      <c r="K19" s="10"/>
      <c r="L19" s="11"/>
      <c r="M19" s="11"/>
      <c r="N19" s="11"/>
      <c r="O19" s="10">
        <v>61.5</v>
      </c>
      <c r="P19" s="10"/>
      <c r="Q19" s="11"/>
      <c r="R19" s="11"/>
      <c r="S19" s="11"/>
      <c r="T19" s="11"/>
      <c r="U19" s="11"/>
      <c r="V19" s="11"/>
      <c r="W19" s="77">
        <f t="shared" si="0"/>
        <v>61.5</v>
      </c>
      <c r="X19" s="12"/>
    </row>
    <row r="20" spans="1:24" ht="13.5" customHeight="1" x14ac:dyDescent="0.45">
      <c r="A20" s="6">
        <v>13</v>
      </c>
      <c r="B20" s="7" t="s">
        <v>216</v>
      </c>
      <c r="C20" s="7" t="s">
        <v>217</v>
      </c>
      <c r="D20" s="7" t="s">
        <v>8</v>
      </c>
      <c r="E20" s="8"/>
      <c r="F20" s="9"/>
      <c r="G20" s="11"/>
      <c r="H20" s="11"/>
      <c r="I20" s="10"/>
      <c r="J20" s="10"/>
      <c r="K20" s="11"/>
      <c r="L20" s="9"/>
      <c r="M20" s="9"/>
      <c r="N20" s="9"/>
      <c r="O20" s="11"/>
      <c r="P20" s="11"/>
      <c r="Q20" s="9"/>
      <c r="R20" s="9"/>
      <c r="S20" s="11">
        <v>59.375</v>
      </c>
      <c r="T20" s="11"/>
      <c r="U20" s="10"/>
      <c r="V20" s="9"/>
      <c r="W20" s="77">
        <f t="shared" si="0"/>
        <v>59.375</v>
      </c>
      <c r="X20" s="12"/>
    </row>
    <row r="21" spans="1:24" ht="13.5" customHeight="1" x14ac:dyDescent="0.45">
      <c r="A21" s="6">
        <v>14</v>
      </c>
      <c r="B21" s="7" t="s">
        <v>182</v>
      </c>
      <c r="C21" s="7" t="s">
        <v>181</v>
      </c>
      <c r="D21" s="7" t="s">
        <v>8</v>
      </c>
      <c r="E21" s="8"/>
      <c r="F21" s="9"/>
      <c r="G21" s="11"/>
      <c r="H21" s="11"/>
      <c r="I21" s="10"/>
      <c r="J21" s="10"/>
      <c r="K21" s="11"/>
      <c r="L21" s="9"/>
      <c r="M21" s="9"/>
      <c r="N21" s="9"/>
      <c r="O21" s="11"/>
      <c r="P21" s="11"/>
      <c r="Q21" s="9"/>
      <c r="R21" s="9"/>
      <c r="S21" s="9">
        <v>58.438000000000002</v>
      </c>
      <c r="T21" s="9"/>
      <c r="U21" s="10"/>
      <c r="V21" s="9"/>
      <c r="W21" s="77">
        <f t="shared" si="0"/>
        <v>58.438000000000002</v>
      </c>
      <c r="X21" s="12"/>
    </row>
    <row r="22" spans="1:24" ht="13.5" customHeight="1" x14ac:dyDescent="0.45">
      <c r="A22" s="6">
        <v>15</v>
      </c>
      <c r="B22" s="7" t="s">
        <v>224</v>
      </c>
      <c r="C22" s="7" t="s">
        <v>225</v>
      </c>
      <c r="D22" s="7" t="s">
        <v>8</v>
      </c>
      <c r="E22" s="8"/>
      <c r="F22" s="9"/>
      <c r="G22" s="11"/>
      <c r="H22" s="11"/>
      <c r="I22" s="10"/>
      <c r="J22" s="10"/>
      <c r="K22" s="11"/>
      <c r="L22" s="9"/>
      <c r="M22" s="9"/>
      <c r="N22" s="9"/>
      <c r="O22" s="11"/>
      <c r="P22" s="11"/>
      <c r="Q22" s="9"/>
      <c r="R22" s="9"/>
      <c r="S22" s="9"/>
      <c r="T22" s="9"/>
      <c r="U22" s="11">
        <v>0</v>
      </c>
      <c r="V22" s="9"/>
      <c r="W22" s="77">
        <f t="shared" si="0"/>
        <v>0</v>
      </c>
      <c r="X22" s="12"/>
    </row>
    <row r="23" spans="1:24" ht="13.5" customHeight="1" x14ac:dyDescent="0.45">
      <c r="B23" s="14"/>
      <c r="C23" s="14"/>
      <c r="D23" s="14"/>
      <c r="E23" s="15"/>
      <c r="F23" s="16"/>
      <c r="G23" s="16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spans="1:24" s="45" customFormat="1" ht="27.4" customHeight="1" x14ac:dyDescent="0.65">
      <c r="A24" s="80" t="s">
        <v>1</v>
      </c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73"/>
    </row>
    <row r="25" spans="1:24" ht="13.5" customHeight="1" x14ac:dyDescent="0.4">
      <c r="A25" s="51" t="s">
        <v>17</v>
      </c>
      <c r="B25" s="48" t="s">
        <v>18</v>
      </c>
      <c r="C25" s="48" t="s">
        <v>19</v>
      </c>
      <c r="D25" s="48" t="s">
        <v>20</v>
      </c>
      <c r="E25" s="49">
        <v>45710</v>
      </c>
      <c r="F25" s="49">
        <v>45711</v>
      </c>
      <c r="G25" s="49">
        <v>45724</v>
      </c>
      <c r="H25" s="49">
        <v>45725</v>
      </c>
      <c r="I25" s="49">
        <v>45745</v>
      </c>
      <c r="J25" s="49">
        <v>45746</v>
      </c>
      <c r="K25" s="49">
        <v>45787</v>
      </c>
      <c r="L25" s="49">
        <v>45788</v>
      </c>
      <c r="M25" s="49">
        <v>45815</v>
      </c>
      <c r="N25" s="49">
        <v>45816</v>
      </c>
      <c r="O25" s="49">
        <v>45969</v>
      </c>
      <c r="P25" s="49"/>
      <c r="Q25" s="49">
        <v>45970</v>
      </c>
      <c r="R25" s="49"/>
      <c r="S25" s="49"/>
      <c r="T25" s="49">
        <v>45990</v>
      </c>
      <c r="U25" s="49">
        <v>45991</v>
      </c>
      <c r="V25" s="48" t="s">
        <v>16</v>
      </c>
      <c r="W25" s="48" t="s">
        <v>221</v>
      </c>
    </row>
    <row r="26" spans="1:24" ht="13.5" customHeight="1" x14ac:dyDescent="0.45">
      <c r="A26" s="20">
        <v>1</v>
      </c>
      <c r="B26" s="39" t="s">
        <v>87</v>
      </c>
      <c r="C26" s="39" t="s">
        <v>88</v>
      </c>
      <c r="D26" s="39" t="s">
        <v>8</v>
      </c>
      <c r="E26" s="28"/>
      <c r="F26" s="11">
        <v>60</v>
      </c>
      <c r="G26" s="11">
        <v>63.125</v>
      </c>
      <c r="H26" s="11">
        <v>64.375</v>
      </c>
      <c r="I26" s="9">
        <v>66.875</v>
      </c>
      <c r="J26" s="9">
        <v>64.688000000000002</v>
      </c>
      <c r="K26" s="11"/>
      <c r="L26" s="9"/>
      <c r="M26" s="9">
        <v>60.716999999999999</v>
      </c>
      <c r="N26" s="9">
        <v>63.906999999999996</v>
      </c>
      <c r="O26" s="9">
        <f>65.93</f>
        <v>65.930000000000007</v>
      </c>
      <c r="P26" s="10">
        <v>68.25</v>
      </c>
      <c r="Q26" s="9">
        <f>70.938+0</f>
        <v>70.938000000000002</v>
      </c>
      <c r="R26" s="9"/>
      <c r="S26" s="10">
        <v>0</v>
      </c>
      <c r="T26" s="9">
        <v>66.25</v>
      </c>
      <c r="U26" s="10">
        <v>64.5</v>
      </c>
      <c r="V26" s="12">
        <f t="shared" ref="V26:V33" si="1">SUM(E26:U26)</f>
        <v>779.55499999999995</v>
      </c>
      <c r="W26" s="12" cm="1">
        <f t="array" ref="W26">SUM(LARGE(D26:U26,{1,2,3,4,5,6,7,8}))/8</f>
        <v>66.475750000000005</v>
      </c>
      <c r="X26" s="1" t="s">
        <v>220</v>
      </c>
    </row>
    <row r="27" spans="1:24" ht="13.5" customHeight="1" x14ac:dyDescent="0.45">
      <c r="A27" s="20">
        <v>2</v>
      </c>
      <c r="B27" s="23" t="s">
        <v>92</v>
      </c>
      <c r="C27" s="23" t="s">
        <v>69</v>
      </c>
      <c r="D27" s="23" t="s">
        <v>58</v>
      </c>
      <c r="E27" s="8"/>
      <c r="F27" s="9">
        <v>60.313000000000002</v>
      </c>
      <c r="G27" s="9"/>
      <c r="H27" s="10"/>
      <c r="I27" s="11">
        <v>68.75</v>
      </c>
      <c r="J27" s="9">
        <v>60.625</v>
      </c>
      <c r="K27" s="9">
        <v>63.438000000000002</v>
      </c>
      <c r="L27" s="9">
        <v>69.063000000000002</v>
      </c>
      <c r="M27" s="9">
        <v>60.313000000000002</v>
      </c>
      <c r="N27" s="9">
        <v>62.969000000000001</v>
      </c>
      <c r="O27" s="10"/>
      <c r="P27" s="10"/>
      <c r="Q27" s="10"/>
      <c r="R27" s="10"/>
      <c r="S27" s="10"/>
      <c r="T27" s="10"/>
      <c r="U27" s="10"/>
      <c r="V27" s="12">
        <f t="shared" si="1"/>
        <v>445.47099999999995</v>
      </c>
      <c r="W27" s="12" t="s">
        <v>222</v>
      </c>
    </row>
    <row r="28" spans="1:24" ht="13.5" customHeight="1" x14ac:dyDescent="0.45">
      <c r="A28" s="20">
        <v>3</v>
      </c>
      <c r="B28" s="7" t="s">
        <v>89</v>
      </c>
      <c r="C28" s="7" t="s">
        <v>90</v>
      </c>
      <c r="D28" s="7" t="s">
        <v>8</v>
      </c>
      <c r="E28" s="8"/>
      <c r="F28" s="11">
        <v>0</v>
      </c>
      <c r="G28" s="11">
        <v>0</v>
      </c>
      <c r="H28" s="11">
        <v>0</v>
      </c>
      <c r="I28" s="11">
        <v>62.813000000000002</v>
      </c>
      <c r="J28" s="9">
        <v>58.75</v>
      </c>
      <c r="K28" s="11">
        <v>0</v>
      </c>
      <c r="L28" s="9">
        <v>0</v>
      </c>
      <c r="M28" s="11">
        <v>0</v>
      </c>
      <c r="N28" s="11">
        <v>61.094000000000001</v>
      </c>
      <c r="O28" s="10">
        <v>0</v>
      </c>
      <c r="P28" s="10"/>
      <c r="Q28" s="10">
        <v>58.75</v>
      </c>
      <c r="R28" s="10"/>
      <c r="S28" s="10"/>
      <c r="T28" s="9">
        <v>0</v>
      </c>
      <c r="U28" s="10">
        <v>62.5</v>
      </c>
      <c r="V28" s="12">
        <f t="shared" si="1"/>
        <v>303.90700000000004</v>
      </c>
      <c r="W28" s="12" cm="1">
        <f t="array" ref="W28">SUM(LARGE(D28:U28,{1,2,3,4,5,6,7,8}))/8</f>
        <v>37.988375000000005</v>
      </c>
    </row>
    <row r="29" spans="1:24" ht="13.5" customHeight="1" x14ac:dyDescent="0.45">
      <c r="A29" s="20">
        <v>4</v>
      </c>
      <c r="B29" s="39" t="s">
        <v>91</v>
      </c>
      <c r="C29" s="39" t="s">
        <v>46</v>
      </c>
      <c r="D29" s="39" t="s">
        <v>12</v>
      </c>
      <c r="E29" s="8"/>
      <c r="F29" s="9">
        <v>62.813000000000002</v>
      </c>
      <c r="G29" s="9"/>
      <c r="H29" s="10"/>
      <c r="I29" s="9"/>
      <c r="J29" s="10">
        <v>0</v>
      </c>
      <c r="K29" s="10"/>
      <c r="L29" s="10"/>
      <c r="M29" s="10"/>
      <c r="N29" s="10"/>
      <c r="O29" s="10"/>
      <c r="P29" s="10"/>
      <c r="Q29" s="10"/>
      <c r="R29" s="10"/>
      <c r="S29" s="10"/>
      <c r="T29" s="10">
        <v>58.25</v>
      </c>
      <c r="U29" s="10">
        <v>58.25</v>
      </c>
      <c r="V29" s="12">
        <f t="shared" si="1"/>
        <v>179.31299999999999</v>
      </c>
      <c r="W29" s="12"/>
    </row>
    <row r="30" spans="1:24" ht="13.5" customHeight="1" x14ac:dyDescent="0.45">
      <c r="A30" s="20">
        <v>5</v>
      </c>
      <c r="B30" s="39" t="s">
        <v>215</v>
      </c>
      <c r="C30" s="39" t="s">
        <v>179</v>
      </c>
      <c r="D30" s="39" t="s">
        <v>8</v>
      </c>
      <c r="E30" s="8"/>
      <c r="F30" s="9"/>
      <c r="G30" s="9"/>
      <c r="H30" s="10"/>
      <c r="I30" s="9"/>
      <c r="J30" s="10"/>
      <c r="K30" s="10"/>
      <c r="L30" s="10"/>
      <c r="M30" s="10"/>
      <c r="N30" s="10"/>
      <c r="O30" s="10"/>
      <c r="P30" s="10"/>
      <c r="Q30" s="9">
        <v>63.125</v>
      </c>
      <c r="R30" s="9"/>
      <c r="S30" s="9"/>
      <c r="T30" s="9">
        <v>64.063000000000002</v>
      </c>
      <c r="U30" s="10"/>
      <c r="V30" s="12">
        <f t="shared" si="1"/>
        <v>127.188</v>
      </c>
      <c r="W30" s="12"/>
    </row>
    <row r="31" spans="1:24" ht="13.5" customHeight="1" x14ac:dyDescent="0.45">
      <c r="A31" s="20">
        <v>6</v>
      </c>
      <c r="B31" s="39" t="s">
        <v>214</v>
      </c>
      <c r="C31" s="39" t="s">
        <v>179</v>
      </c>
      <c r="D31" s="39" t="s">
        <v>8</v>
      </c>
      <c r="E31" s="8"/>
      <c r="F31" s="9"/>
      <c r="G31" s="9"/>
      <c r="H31" s="10"/>
      <c r="I31" s="9"/>
      <c r="J31" s="10"/>
      <c r="K31" s="10"/>
      <c r="L31" s="10"/>
      <c r="M31" s="10"/>
      <c r="N31" s="10"/>
      <c r="O31" s="10"/>
      <c r="P31" s="10"/>
      <c r="Q31" s="9">
        <v>65</v>
      </c>
      <c r="R31" s="9"/>
      <c r="S31" s="9"/>
      <c r="T31" s="10"/>
      <c r="U31" s="10"/>
      <c r="V31" s="12">
        <f t="shared" si="1"/>
        <v>65</v>
      </c>
      <c r="W31" s="12"/>
    </row>
    <row r="32" spans="1:24" ht="13.5" customHeight="1" x14ac:dyDescent="0.45">
      <c r="A32" s="20">
        <v>7</v>
      </c>
      <c r="B32" s="39" t="s">
        <v>227</v>
      </c>
      <c r="C32" s="39" t="s">
        <v>228</v>
      </c>
      <c r="D32" s="39" t="s">
        <v>12</v>
      </c>
      <c r="E32" s="8"/>
      <c r="F32" s="9"/>
      <c r="G32" s="9"/>
      <c r="H32" s="10"/>
      <c r="I32" s="9"/>
      <c r="J32" s="10"/>
      <c r="K32" s="10"/>
      <c r="L32" s="10"/>
      <c r="M32" s="10"/>
      <c r="N32" s="10"/>
      <c r="O32" s="10"/>
      <c r="P32" s="10"/>
      <c r="Q32" s="9"/>
      <c r="R32" s="9"/>
      <c r="S32" s="9"/>
      <c r="T32" s="9">
        <v>0</v>
      </c>
      <c r="U32" s="10">
        <v>0</v>
      </c>
      <c r="V32" s="12">
        <f t="shared" si="1"/>
        <v>0</v>
      </c>
      <c r="W32" s="12"/>
    </row>
    <row r="33" spans="1:23" ht="13.5" customHeight="1" x14ac:dyDescent="0.45">
      <c r="A33" s="20">
        <v>8</v>
      </c>
      <c r="B33" s="39" t="s">
        <v>25</v>
      </c>
      <c r="C33" s="39" t="s">
        <v>24</v>
      </c>
      <c r="D33" s="39" t="s">
        <v>8</v>
      </c>
      <c r="E33" s="11">
        <v>0</v>
      </c>
      <c r="F33" s="28"/>
      <c r="G33" s="11"/>
      <c r="H33" s="9"/>
      <c r="I33" s="9"/>
      <c r="J33" s="11"/>
      <c r="K33" s="11"/>
      <c r="L33" s="9"/>
      <c r="M33" s="10"/>
      <c r="N33" s="10"/>
      <c r="O33" s="10"/>
      <c r="P33" s="10"/>
      <c r="Q33" s="11"/>
      <c r="R33" s="11"/>
      <c r="S33" s="11"/>
      <c r="T33" s="9"/>
      <c r="U33" s="9"/>
      <c r="V33" s="12">
        <f t="shared" si="1"/>
        <v>0</v>
      </c>
      <c r="W33" s="12"/>
    </row>
    <row r="34" spans="1:23" ht="13.5" customHeight="1" x14ac:dyDescent="0.45">
      <c r="A34" s="27"/>
      <c r="B34" s="14"/>
      <c r="C34" s="14"/>
      <c r="D34" s="14"/>
      <c r="E34" s="15"/>
      <c r="F34" s="18"/>
      <c r="G34" s="16"/>
      <c r="H34" s="17"/>
      <c r="I34" s="16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9"/>
      <c r="U34" s="19"/>
    </row>
    <row r="35" spans="1:23" ht="13.5" customHeight="1" x14ac:dyDescent="0.45">
      <c r="B35" s="14"/>
      <c r="C35" s="14"/>
      <c r="D35" s="14"/>
      <c r="E35" s="15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21"/>
      <c r="U35" s="21"/>
    </row>
    <row r="36" spans="1:23" ht="13.5" customHeight="1" x14ac:dyDescent="0.4">
      <c r="A36" s="82" t="s">
        <v>55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75"/>
    </row>
    <row r="37" spans="1:23" ht="13.5" customHeight="1" x14ac:dyDescent="0.4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75"/>
    </row>
    <row r="38" spans="1:23" ht="13.5" customHeight="1" x14ac:dyDescent="0.4">
      <c r="A38" s="51" t="s">
        <v>17</v>
      </c>
      <c r="B38" s="48" t="s">
        <v>18</v>
      </c>
      <c r="C38" s="48" t="s">
        <v>19</v>
      </c>
      <c r="D38" s="48" t="s">
        <v>20</v>
      </c>
      <c r="E38" s="49">
        <v>45710</v>
      </c>
      <c r="F38" s="49">
        <v>45711</v>
      </c>
      <c r="G38" s="49">
        <v>45724</v>
      </c>
      <c r="H38" s="49">
        <v>45725</v>
      </c>
      <c r="I38" s="49">
        <v>45745</v>
      </c>
      <c r="J38" s="49">
        <v>45746</v>
      </c>
      <c r="K38" s="49">
        <v>45787</v>
      </c>
      <c r="L38" s="49">
        <v>45788</v>
      </c>
      <c r="M38" s="49">
        <v>45815</v>
      </c>
      <c r="N38" s="49">
        <v>45816</v>
      </c>
      <c r="O38" s="49">
        <v>45969</v>
      </c>
      <c r="P38" s="49">
        <v>45970</v>
      </c>
      <c r="Q38" s="49">
        <v>45990</v>
      </c>
      <c r="R38" s="49"/>
      <c r="S38" s="49">
        <v>45991</v>
      </c>
      <c r="T38" s="48" t="s">
        <v>16</v>
      </c>
      <c r="U38" s="78" t="s">
        <v>221</v>
      </c>
    </row>
    <row r="39" spans="1:23" ht="13.5" customHeight="1" x14ac:dyDescent="0.45">
      <c r="A39" s="20">
        <v>1</v>
      </c>
      <c r="B39" s="40" t="s">
        <v>108</v>
      </c>
      <c r="C39" s="40" t="s">
        <v>109</v>
      </c>
      <c r="D39" s="41" t="s">
        <v>8</v>
      </c>
      <c r="E39" s="11"/>
      <c r="F39" s="11"/>
      <c r="G39" s="11">
        <v>71.730999999999995</v>
      </c>
      <c r="H39" s="9"/>
      <c r="I39" s="11">
        <v>66.923000000000002</v>
      </c>
      <c r="J39" s="11">
        <v>63.462000000000003</v>
      </c>
      <c r="K39" s="9">
        <v>69.483000000000004</v>
      </c>
      <c r="L39" s="9">
        <v>66.552000000000007</v>
      </c>
      <c r="M39" s="9"/>
      <c r="N39" s="10"/>
      <c r="O39" s="10">
        <v>67</v>
      </c>
      <c r="P39" s="10"/>
      <c r="Q39" s="9">
        <v>60.344999999999999</v>
      </c>
      <c r="R39" s="9"/>
      <c r="S39" s="10">
        <v>63.9</v>
      </c>
      <c r="T39" s="77">
        <f t="shared" ref="T39:T53" si="2">SUM(E39:S39)</f>
        <v>529.39599999999996</v>
      </c>
      <c r="U39" s="12" cm="1">
        <f t="array" ref="U39">SUM(LARGE(B39:S39,{1,2,3,4,5,6,7,8}))/8</f>
        <v>66.174499999999995</v>
      </c>
    </row>
    <row r="40" spans="1:23" ht="13.5" customHeight="1" x14ac:dyDescent="0.45">
      <c r="A40" s="22">
        <v>2</v>
      </c>
      <c r="B40" s="40" t="s">
        <v>23</v>
      </c>
      <c r="C40" s="40" t="s">
        <v>24</v>
      </c>
      <c r="D40" s="41" t="s">
        <v>8</v>
      </c>
      <c r="E40" s="11">
        <v>0</v>
      </c>
      <c r="F40" s="9"/>
      <c r="G40" s="9"/>
      <c r="H40" s="9"/>
      <c r="I40" s="9"/>
      <c r="J40" s="9"/>
      <c r="K40" s="9"/>
      <c r="L40" s="9"/>
      <c r="M40" s="11">
        <v>63.326999999999998</v>
      </c>
      <c r="N40" s="9">
        <v>60.603999999999999</v>
      </c>
      <c r="O40" s="9">
        <v>63.62</v>
      </c>
      <c r="P40" s="10">
        <v>58</v>
      </c>
      <c r="Q40" s="9">
        <v>64.31</v>
      </c>
      <c r="R40" s="9"/>
      <c r="S40" s="10">
        <v>62.3</v>
      </c>
      <c r="T40" s="77">
        <f t="shared" si="2"/>
        <v>372.161</v>
      </c>
      <c r="U40" s="12" t="e" cm="1">
        <f t="array" ref="U40">SUM(LARGE(B40:S40,{1,2,3,4,5,6,7,8}))/8</f>
        <v>#NUM!</v>
      </c>
    </row>
    <row r="41" spans="1:23" ht="13.5" customHeight="1" x14ac:dyDescent="0.45">
      <c r="A41" s="20">
        <v>3</v>
      </c>
      <c r="B41" s="40" t="s">
        <v>60</v>
      </c>
      <c r="C41" s="40" t="s">
        <v>57</v>
      </c>
      <c r="D41" s="39" t="s">
        <v>58</v>
      </c>
      <c r="E41" s="11">
        <v>63.076923076923073</v>
      </c>
      <c r="F41" s="11">
        <v>66.923000000000002</v>
      </c>
      <c r="G41" s="11"/>
      <c r="H41" s="11"/>
      <c r="I41" s="9">
        <v>63.276000000000003</v>
      </c>
      <c r="J41" s="9">
        <v>65.861999999999995</v>
      </c>
      <c r="K41" s="11"/>
      <c r="L41" s="11"/>
      <c r="M41" s="10">
        <v>63.5</v>
      </c>
      <c r="N41" s="10">
        <v>65.3</v>
      </c>
      <c r="O41" s="11"/>
      <c r="P41" s="11"/>
      <c r="Q41" s="11"/>
      <c r="R41" s="11"/>
      <c r="S41" s="11"/>
      <c r="T41" s="77">
        <f t="shared" si="2"/>
        <v>387.93792307692308</v>
      </c>
      <c r="U41" s="12" t="s">
        <v>223</v>
      </c>
    </row>
    <row r="42" spans="1:23" ht="13.5" customHeight="1" x14ac:dyDescent="0.45">
      <c r="A42" s="22">
        <v>4</v>
      </c>
      <c r="B42" s="40" t="s">
        <v>41</v>
      </c>
      <c r="C42" s="40" t="s">
        <v>42</v>
      </c>
      <c r="D42" s="41" t="s">
        <v>8</v>
      </c>
      <c r="E42" s="11"/>
      <c r="F42" s="11">
        <v>60.768999999999998</v>
      </c>
      <c r="G42" s="9">
        <v>61.033999999999999</v>
      </c>
      <c r="H42" s="9">
        <v>65.861999999999995</v>
      </c>
      <c r="I42" s="9"/>
      <c r="J42" s="9"/>
      <c r="K42" s="9"/>
      <c r="L42" s="10">
        <v>58</v>
      </c>
      <c r="M42" s="9"/>
      <c r="N42" s="10">
        <v>59.2</v>
      </c>
      <c r="O42" s="10"/>
      <c r="P42" s="10"/>
      <c r="Q42" s="10"/>
      <c r="R42" s="10"/>
      <c r="S42" s="10"/>
      <c r="T42" s="77">
        <f t="shared" si="2"/>
        <v>304.86500000000001</v>
      </c>
      <c r="U42" s="12" t="s">
        <v>223</v>
      </c>
    </row>
    <row r="43" spans="1:23" ht="13.5" customHeight="1" x14ac:dyDescent="0.45">
      <c r="A43" s="20">
        <v>5</v>
      </c>
      <c r="B43" s="40" t="s">
        <v>56</v>
      </c>
      <c r="C43" s="40" t="s">
        <v>57</v>
      </c>
      <c r="D43" s="39" t="s">
        <v>58</v>
      </c>
      <c r="E43" s="9">
        <v>62.586206896551722</v>
      </c>
      <c r="F43" s="9">
        <v>65.344999999999999</v>
      </c>
      <c r="G43" s="9"/>
      <c r="H43" s="9"/>
      <c r="I43" s="11">
        <v>64.230999999999995</v>
      </c>
      <c r="J43" s="11">
        <v>59.231000000000002</v>
      </c>
      <c r="K43" s="10"/>
      <c r="L43" s="10"/>
      <c r="M43" s="9"/>
      <c r="N43" s="10"/>
      <c r="O43" s="10"/>
      <c r="P43" s="10"/>
      <c r="Q43" s="10"/>
      <c r="R43" s="10"/>
      <c r="S43" s="10"/>
      <c r="T43" s="77">
        <f t="shared" si="2"/>
        <v>251.3932068965517</v>
      </c>
      <c r="U43" s="12" t="s">
        <v>223</v>
      </c>
    </row>
    <row r="44" spans="1:23" ht="13.5" customHeight="1" x14ac:dyDescent="0.45">
      <c r="A44" s="22">
        <v>6</v>
      </c>
      <c r="B44" s="40" t="s">
        <v>59</v>
      </c>
      <c r="C44" s="40" t="s">
        <v>24</v>
      </c>
      <c r="D44" s="41" t="s">
        <v>8</v>
      </c>
      <c r="E44" s="11">
        <v>65.57692307692308</v>
      </c>
      <c r="F44" s="11"/>
      <c r="G44" s="11"/>
      <c r="H44" s="11">
        <v>65.769000000000005</v>
      </c>
      <c r="I44" s="11"/>
      <c r="J44" s="11"/>
      <c r="K44" s="11"/>
      <c r="L44" s="11"/>
      <c r="M44" s="11"/>
      <c r="N44" s="11">
        <v>66.346999999999994</v>
      </c>
      <c r="O44" s="11"/>
      <c r="P44" s="11"/>
      <c r="Q44" s="11"/>
      <c r="R44" s="11"/>
      <c r="S44" s="11"/>
      <c r="T44" s="77">
        <f t="shared" si="2"/>
        <v>197.69292307692308</v>
      </c>
      <c r="U44" s="12" t="s">
        <v>223</v>
      </c>
    </row>
    <row r="45" spans="1:23" ht="13.5" customHeight="1" x14ac:dyDescent="0.45">
      <c r="A45" s="20">
        <v>7</v>
      </c>
      <c r="B45" s="40" t="s">
        <v>191</v>
      </c>
      <c r="C45" s="40" t="s">
        <v>170</v>
      </c>
      <c r="D45" s="41" t="s">
        <v>62</v>
      </c>
      <c r="E45" s="11"/>
      <c r="F45" s="11"/>
      <c r="G45" s="11"/>
      <c r="H45" s="9"/>
      <c r="I45" s="9"/>
      <c r="J45" s="9"/>
      <c r="K45" s="9"/>
      <c r="L45" s="9"/>
      <c r="M45" s="11">
        <v>63.654000000000003</v>
      </c>
      <c r="N45" s="11">
        <v>65.866</v>
      </c>
      <c r="O45" s="10"/>
      <c r="P45" s="10"/>
      <c r="Q45" s="10"/>
      <c r="R45" s="10"/>
      <c r="S45" s="10"/>
      <c r="T45" s="77">
        <f t="shared" si="2"/>
        <v>129.52000000000001</v>
      </c>
      <c r="U45" s="12" t="s">
        <v>223</v>
      </c>
    </row>
    <row r="46" spans="1:23" ht="13.5" customHeight="1" x14ac:dyDescent="0.45">
      <c r="A46" s="22">
        <v>8</v>
      </c>
      <c r="B46" s="40" t="s">
        <v>192</v>
      </c>
      <c r="C46" s="40" t="s">
        <v>193</v>
      </c>
      <c r="D46" s="41" t="s">
        <v>8</v>
      </c>
      <c r="E46" s="11"/>
      <c r="F46" s="11"/>
      <c r="G46" s="11"/>
      <c r="H46" s="9"/>
      <c r="I46" s="9"/>
      <c r="J46" s="9"/>
      <c r="K46" s="9"/>
      <c r="L46" s="9"/>
      <c r="M46" s="11">
        <v>64.233999999999995</v>
      </c>
      <c r="N46" s="11">
        <v>63.558</v>
      </c>
      <c r="O46" s="10"/>
      <c r="P46" s="10"/>
      <c r="Q46" s="10"/>
      <c r="R46" s="10"/>
      <c r="S46" s="10"/>
      <c r="T46" s="77">
        <f t="shared" si="2"/>
        <v>127.792</v>
      </c>
      <c r="U46" s="12" t="s">
        <v>223</v>
      </c>
    </row>
    <row r="47" spans="1:23" ht="13.5" customHeight="1" x14ac:dyDescent="0.45">
      <c r="A47" s="20">
        <v>9</v>
      </c>
      <c r="B47" s="40" t="s">
        <v>164</v>
      </c>
      <c r="C47" s="40" t="s">
        <v>165</v>
      </c>
      <c r="D47" s="41" t="s">
        <v>8</v>
      </c>
      <c r="E47" s="11"/>
      <c r="F47" s="11"/>
      <c r="G47" s="11"/>
      <c r="H47" s="9"/>
      <c r="I47" s="9"/>
      <c r="J47" s="9"/>
      <c r="K47" s="11">
        <v>0</v>
      </c>
      <c r="L47" s="11">
        <v>61.345999999999997</v>
      </c>
      <c r="M47" s="9">
        <v>59.137999999999998</v>
      </c>
      <c r="N47" s="9">
        <v>0</v>
      </c>
      <c r="O47" s="10"/>
      <c r="P47" s="10"/>
      <c r="Q47" s="10"/>
      <c r="R47" s="10"/>
      <c r="S47" s="10"/>
      <c r="T47" s="77">
        <f t="shared" si="2"/>
        <v>120.48399999999999</v>
      </c>
      <c r="U47" s="12" t="s">
        <v>223</v>
      </c>
    </row>
    <row r="48" spans="1:23" ht="13.5" customHeight="1" x14ac:dyDescent="0.45">
      <c r="A48" s="22">
        <v>10</v>
      </c>
      <c r="B48" s="40" t="s">
        <v>229</v>
      </c>
      <c r="C48" s="40" t="s">
        <v>230</v>
      </c>
      <c r="D48" s="41" t="s">
        <v>8</v>
      </c>
      <c r="E48" s="11"/>
      <c r="F48" s="11"/>
      <c r="G48" s="11"/>
      <c r="H48" s="9"/>
      <c r="I48" s="9"/>
      <c r="J48" s="9"/>
      <c r="K48" s="11"/>
      <c r="L48" s="11"/>
      <c r="M48" s="9"/>
      <c r="N48" s="9"/>
      <c r="O48" s="10"/>
      <c r="P48" s="10"/>
      <c r="Q48" s="11">
        <v>61.731000000000002</v>
      </c>
      <c r="R48" s="11"/>
      <c r="S48" s="10"/>
      <c r="T48" s="77">
        <f t="shared" si="2"/>
        <v>61.731000000000002</v>
      </c>
      <c r="U48" s="12" t="s">
        <v>223</v>
      </c>
    </row>
    <row r="49" spans="1:23" ht="13.5" customHeight="1" x14ac:dyDescent="0.45">
      <c r="A49" s="20">
        <v>11</v>
      </c>
      <c r="B49" s="40" t="s">
        <v>132</v>
      </c>
      <c r="C49" s="40" t="s">
        <v>133</v>
      </c>
      <c r="D49" s="41" t="s">
        <v>58</v>
      </c>
      <c r="E49" s="11"/>
      <c r="F49" s="11"/>
      <c r="G49" s="11"/>
      <c r="H49" s="9">
        <v>70.861999999999995</v>
      </c>
      <c r="I49" s="9"/>
      <c r="J49" s="9"/>
      <c r="K49" s="9"/>
      <c r="L49" s="9"/>
      <c r="M49" s="9"/>
      <c r="N49" s="10"/>
      <c r="O49" s="10"/>
      <c r="P49" s="10"/>
      <c r="Q49" s="10"/>
      <c r="R49" s="10"/>
      <c r="S49" s="10"/>
      <c r="T49" s="77">
        <f t="shared" si="2"/>
        <v>70.861999999999995</v>
      </c>
      <c r="U49" s="12" t="s">
        <v>223</v>
      </c>
    </row>
    <row r="50" spans="1:23" ht="13.5" customHeight="1" x14ac:dyDescent="0.45">
      <c r="A50" s="22">
        <v>12</v>
      </c>
      <c r="B50" s="40" t="s">
        <v>197</v>
      </c>
      <c r="C50" s="40" t="s">
        <v>198</v>
      </c>
      <c r="D50" s="41" t="s">
        <v>52</v>
      </c>
      <c r="E50" s="11"/>
      <c r="F50" s="11"/>
      <c r="G50" s="11"/>
      <c r="H50" s="9"/>
      <c r="I50" s="9"/>
      <c r="J50" s="9"/>
      <c r="K50" s="9"/>
      <c r="L50" s="9"/>
      <c r="M50" s="11"/>
      <c r="N50" s="11">
        <v>68.103999999999999</v>
      </c>
      <c r="O50" s="10"/>
      <c r="P50" s="10"/>
      <c r="Q50" s="10"/>
      <c r="R50" s="10"/>
      <c r="S50" s="10"/>
      <c r="T50" s="77">
        <f t="shared" si="2"/>
        <v>68.103999999999999</v>
      </c>
      <c r="U50" s="12" t="s">
        <v>223</v>
      </c>
    </row>
    <row r="51" spans="1:23" ht="13.5" customHeight="1" x14ac:dyDescent="0.45">
      <c r="A51" s="20">
        <v>13</v>
      </c>
      <c r="B51" s="40" t="s">
        <v>231</v>
      </c>
      <c r="C51" s="40" t="s">
        <v>232</v>
      </c>
      <c r="D51" s="41" t="s">
        <v>8</v>
      </c>
      <c r="E51" s="11"/>
      <c r="F51" s="11"/>
      <c r="G51" s="11"/>
      <c r="H51" s="9"/>
      <c r="I51" s="9"/>
      <c r="J51" s="9"/>
      <c r="K51" s="9"/>
      <c r="L51" s="9"/>
      <c r="M51" s="11"/>
      <c r="N51" s="11"/>
      <c r="O51" s="10"/>
      <c r="P51" s="10"/>
      <c r="Q51" s="9">
        <v>0</v>
      </c>
      <c r="R51" s="9"/>
      <c r="S51" s="10"/>
      <c r="T51" s="77">
        <f t="shared" si="2"/>
        <v>0</v>
      </c>
      <c r="U51" s="12" t="s">
        <v>223</v>
      </c>
    </row>
    <row r="52" spans="1:23" ht="13.5" customHeight="1" x14ac:dyDescent="0.45">
      <c r="A52" s="22"/>
      <c r="B52" s="40" t="s">
        <v>209</v>
      </c>
      <c r="C52" s="40" t="s">
        <v>210</v>
      </c>
      <c r="D52" s="41" t="s">
        <v>8</v>
      </c>
      <c r="E52" s="11"/>
      <c r="F52" s="11"/>
      <c r="G52" s="11"/>
      <c r="H52" s="9"/>
      <c r="I52" s="9"/>
      <c r="J52" s="9"/>
      <c r="K52" s="9"/>
      <c r="L52" s="9"/>
      <c r="M52" s="11"/>
      <c r="N52" s="11"/>
      <c r="O52" s="11">
        <v>0</v>
      </c>
      <c r="P52" s="11">
        <v>0</v>
      </c>
      <c r="Q52" s="10"/>
      <c r="R52" s="10"/>
      <c r="S52" s="10"/>
      <c r="T52" s="77">
        <f t="shared" si="2"/>
        <v>0</v>
      </c>
      <c r="U52" s="12" t="s">
        <v>223</v>
      </c>
    </row>
    <row r="53" spans="1:23" ht="13.5" customHeight="1" x14ac:dyDescent="0.45">
      <c r="A53" s="20"/>
      <c r="B53" s="40" t="s">
        <v>148</v>
      </c>
      <c r="C53" s="40" t="s">
        <v>149</v>
      </c>
      <c r="D53" s="41" t="s">
        <v>8</v>
      </c>
      <c r="E53" s="11"/>
      <c r="F53" s="11"/>
      <c r="G53" s="11"/>
      <c r="H53" s="9"/>
      <c r="I53" s="11">
        <v>0</v>
      </c>
      <c r="J53" s="9">
        <v>0</v>
      </c>
      <c r="K53" s="9"/>
      <c r="L53" s="9"/>
      <c r="M53" s="11"/>
      <c r="N53" s="10"/>
      <c r="O53" s="10"/>
      <c r="P53" s="10"/>
      <c r="Q53" s="10"/>
      <c r="R53" s="10"/>
      <c r="S53" s="10"/>
      <c r="T53" s="77">
        <f t="shared" si="2"/>
        <v>0</v>
      </c>
      <c r="U53" s="12" t="s">
        <v>223</v>
      </c>
    </row>
    <row r="54" spans="1:23" ht="13.5" customHeight="1" x14ac:dyDescent="0.45">
      <c r="A54" s="24"/>
      <c r="B54" s="14"/>
      <c r="C54" s="14"/>
      <c r="D54" s="14"/>
      <c r="E54" s="1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1:23" ht="27.4" customHeight="1" x14ac:dyDescent="0.65">
      <c r="A55" s="80" t="s">
        <v>93</v>
      </c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73"/>
    </row>
    <row r="56" spans="1:23" ht="13.5" customHeight="1" x14ac:dyDescent="0.4">
      <c r="A56" s="51" t="s">
        <v>17</v>
      </c>
      <c r="B56" s="48" t="s">
        <v>18</v>
      </c>
      <c r="C56" s="48" t="s">
        <v>19</v>
      </c>
      <c r="D56" s="48" t="s">
        <v>20</v>
      </c>
      <c r="E56" s="49">
        <v>45710</v>
      </c>
      <c r="F56" s="49">
        <v>45711</v>
      </c>
      <c r="G56" s="49">
        <v>45724</v>
      </c>
      <c r="H56" s="49">
        <v>45725</v>
      </c>
      <c r="I56" s="49">
        <v>45745</v>
      </c>
      <c r="J56" s="49">
        <v>45746</v>
      </c>
      <c r="K56" s="49">
        <v>45787</v>
      </c>
      <c r="L56" s="49">
        <v>45788</v>
      </c>
      <c r="M56" s="49">
        <v>45815</v>
      </c>
      <c r="N56" s="49">
        <v>45816</v>
      </c>
      <c r="O56" s="49">
        <v>45969</v>
      </c>
      <c r="P56" s="49"/>
      <c r="Q56" s="49">
        <v>45970</v>
      </c>
      <c r="R56" s="49"/>
      <c r="S56" s="49"/>
      <c r="T56" s="49">
        <v>45990</v>
      </c>
      <c r="U56" s="49">
        <v>45991</v>
      </c>
      <c r="V56" s="48" t="s">
        <v>16</v>
      </c>
      <c r="W56" s="48" t="s">
        <v>221</v>
      </c>
    </row>
    <row r="57" spans="1:23" ht="13.5" customHeight="1" x14ac:dyDescent="0.45">
      <c r="A57" s="20">
        <v>1</v>
      </c>
      <c r="B57" s="39" t="s">
        <v>61</v>
      </c>
      <c r="C57" s="39" t="s">
        <v>33</v>
      </c>
      <c r="D57" s="39" t="s">
        <v>62</v>
      </c>
      <c r="E57" s="11">
        <v>66.92307692307692</v>
      </c>
      <c r="F57" s="31"/>
      <c r="G57" s="36">
        <v>68.275999999999996</v>
      </c>
      <c r="H57" s="9">
        <v>70</v>
      </c>
      <c r="I57" s="10">
        <v>68</v>
      </c>
      <c r="J57" s="10">
        <v>69.2</v>
      </c>
      <c r="K57" s="9">
        <v>70</v>
      </c>
      <c r="L57" s="10">
        <v>68</v>
      </c>
      <c r="M57" s="10">
        <v>65.900000000000006</v>
      </c>
      <c r="N57" s="10">
        <v>64.2</v>
      </c>
      <c r="O57" s="10">
        <v>75</v>
      </c>
      <c r="P57" s="10"/>
      <c r="Q57" s="10">
        <v>69</v>
      </c>
      <c r="R57" s="10"/>
      <c r="S57" s="10"/>
      <c r="T57" s="9"/>
      <c r="U57" s="9"/>
      <c r="V57" s="12">
        <f t="shared" ref="V57:V76" si="3">SUM(E57:U57)</f>
        <v>754.49907692307693</v>
      </c>
      <c r="W57" s="12" cm="1">
        <f t="array" ref="W57">SUM(LARGE(B57:U57,{1,2,3,4,5,6,7,8}))/8</f>
        <v>69.6845</v>
      </c>
    </row>
    <row r="58" spans="1:23" ht="13.5" customHeight="1" x14ac:dyDescent="0.45">
      <c r="A58" s="22">
        <v>2</v>
      </c>
      <c r="B58" s="40" t="s">
        <v>63</v>
      </c>
      <c r="C58" s="40" t="s">
        <v>64</v>
      </c>
      <c r="D58" s="39" t="s">
        <v>8</v>
      </c>
      <c r="E58" s="11">
        <v>62.884615384615387</v>
      </c>
      <c r="F58" s="30">
        <v>61.345999999999997</v>
      </c>
      <c r="G58" s="39"/>
      <c r="H58" s="23"/>
      <c r="I58" s="11"/>
      <c r="J58" s="11"/>
      <c r="K58" s="11">
        <v>63.845999999999997</v>
      </c>
      <c r="L58" s="11">
        <v>66.923000000000002</v>
      </c>
      <c r="M58" s="11">
        <v>59.420999999999999</v>
      </c>
      <c r="N58" s="11">
        <v>63.530999999999999</v>
      </c>
      <c r="O58" s="9">
        <v>73.099999999999994</v>
      </c>
      <c r="P58" s="9"/>
      <c r="Q58" s="10">
        <v>60.2</v>
      </c>
      <c r="R58" s="10"/>
      <c r="S58" s="10"/>
      <c r="T58" s="9">
        <v>63.362000000000002</v>
      </c>
      <c r="U58" s="10">
        <v>62.3</v>
      </c>
      <c r="V58" s="12">
        <f t="shared" si="3"/>
        <v>636.91361538461535</v>
      </c>
      <c r="W58" s="12" cm="1">
        <f t="array" ref="W58">SUM(LARGE(B58:U58,{1,2,3,4,5,6,7,8}))/8</f>
        <v>64.661576923076922</v>
      </c>
    </row>
    <row r="59" spans="1:23" ht="13.5" customHeight="1" x14ac:dyDescent="0.45">
      <c r="A59" s="20">
        <v>3</v>
      </c>
      <c r="B59" s="7" t="s">
        <v>94</v>
      </c>
      <c r="C59" s="7" t="s">
        <v>95</v>
      </c>
      <c r="D59" s="7" t="s">
        <v>8</v>
      </c>
      <c r="E59" s="12"/>
      <c r="F59" s="11">
        <v>58.462000000000003</v>
      </c>
      <c r="G59" s="11">
        <v>63.654000000000003</v>
      </c>
      <c r="H59" s="11"/>
      <c r="I59" s="11">
        <v>65.385000000000005</v>
      </c>
      <c r="J59" s="11">
        <v>61.345999999999997</v>
      </c>
      <c r="K59" s="11">
        <v>58.462000000000003</v>
      </c>
      <c r="L59" s="11">
        <v>62.115000000000002</v>
      </c>
      <c r="M59" s="9">
        <v>0</v>
      </c>
      <c r="N59" s="9">
        <v>0</v>
      </c>
      <c r="O59" s="9">
        <f>60.17</f>
        <v>60.17</v>
      </c>
      <c r="P59" s="10">
        <v>64.599999999999994</v>
      </c>
      <c r="Q59" s="9">
        <f>62.931+0</f>
        <v>62.930999999999997</v>
      </c>
      <c r="R59" s="9"/>
      <c r="S59" s="10">
        <v>0</v>
      </c>
      <c r="T59" s="9">
        <v>62.328000000000003</v>
      </c>
      <c r="U59" s="10">
        <v>0</v>
      </c>
      <c r="V59" s="12">
        <f t="shared" si="3"/>
        <v>619.45300000000009</v>
      </c>
      <c r="W59" s="12" cm="1">
        <f t="array" ref="W59">SUM(LARGE(B59:U59,{1,2,3,4,5,6,7,8}))/8</f>
        <v>62.816125000000007</v>
      </c>
    </row>
    <row r="60" spans="1:23" ht="13.5" customHeight="1" x14ac:dyDescent="0.45">
      <c r="A60" s="22">
        <v>4</v>
      </c>
      <c r="B60" s="40" t="s">
        <v>185</v>
      </c>
      <c r="C60" s="40" t="s">
        <v>172</v>
      </c>
      <c r="D60" s="41" t="s">
        <v>62</v>
      </c>
      <c r="E60" s="11"/>
      <c r="F60" s="33"/>
      <c r="G60" s="42"/>
      <c r="H60" s="29"/>
      <c r="I60" s="9"/>
      <c r="J60" s="9"/>
      <c r="K60" s="9"/>
      <c r="L60" s="11">
        <v>73.846000000000004</v>
      </c>
      <c r="M60" s="9">
        <v>68.19</v>
      </c>
      <c r="N60" s="9">
        <v>67.155000000000001</v>
      </c>
      <c r="O60" s="9">
        <v>76.2</v>
      </c>
      <c r="P60" s="9"/>
      <c r="Q60" s="10">
        <v>64</v>
      </c>
      <c r="R60" s="10"/>
      <c r="S60" s="10"/>
      <c r="T60" s="9">
        <v>67.844999999999999</v>
      </c>
      <c r="U60" s="10">
        <v>67.7</v>
      </c>
      <c r="V60" s="12">
        <f t="shared" si="3"/>
        <v>484.93599999999998</v>
      </c>
      <c r="W60" s="12" cm="1">
        <f t="array" ref="W60">SUM(LARGE(B60:U60,{1,2,3,4,5,6,7}))/8</f>
        <v>60.617000000000004</v>
      </c>
    </row>
    <row r="61" spans="1:23" ht="13.5" customHeight="1" x14ac:dyDescent="0.45">
      <c r="A61" s="20">
        <v>5</v>
      </c>
      <c r="B61" s="7" t="s">
        <v>37</v>
      </c>
      <c r="C61" s="7" t="s">
        <v>42</v>
      </c>
      <c r="D61" s="7" t="s">
        <v>8</v>
      </c>
      <c r="E61" s="12"/>
      <c r="F61" s="11">
        <v>61.154000000000003</v>
      </c>
      <c r="G61" s="9">
        <v>59.482999999999997</v>
      </c>
      <c r="H61" s="9">
        <v>62.069000000000003</v>
      </c>
      <c r="I61" s="11"/>
      <c r="J61" s="11"/>
      <c r="K61" s="11"/>
      <c r="L61" s="9">
        <v>60.8</v>
      </c>
      <c r="M61" s="11"/>
      <c r="N61" s="10">
        <v>62.6</v>
      </c>
      <c r="O61" s="11"/>
      <c r="P61" s="11"/>
      <c r="Q61" s="11"/>
      <c r="R61" s="11"/>
      <c r="S61" s="11"/>
      <c r="T61" s="11"/>
      <c r="U61" s="10"/>
      <c r="V61" s="12">
        <f t="shared" si="3"/>
        <v>306.10600000000005</v>
      </c>
      <c r="W61" s="12"/>
    </row>
    <row r="62" spans="1:23" ht="13.5" customHeight="1" x14ac:dyDescent="0.45">
      <c r="A62" s="22">
        <v>6</v>
      </c>
      <c r="B62" s="40" t="s">
        <v>104</v>
      </c>
      <c r="C62" s="40" t="s">
        <v>105</v>
      </c>
      <c r="D62" s="41" t="s">
        <v>8</v>
      </c>
      <c r="E62" s="11"/>
      <c r="F62" s="33"/>
      <c r="G62" s="32">
        <v>61.923000000000002</v>
      </c>
      <c r="H62" s="29">
        <v>61.345999999999997</v>
      </c>
      <c r="I62" s="11">
        <v>0</v>
      </c>
      <c r="J62" s="11">
        <v>0</v>
      </c>
      <c r="K62" s="11">
        <v>0</v>
      </c>
      <c r="L62" s="11">
        <v>0</v>
      </c>
      <c r="M62" s="11">
        <v>59.615000000000002</v>
      </c>
      <c r="N62" s="11">
        <v>0</v>
      </c>
      <c r="O62" s="10"/>
      <c r="P62" s="10"/>
      <c r="Q62" s="9"/>
      <c r="R62" s="9"/>
      <c r="S62" s="9"/>
      <c r="T62" s="11">
        <v>59.231000000000002</v>
      </c>
      <c r="U62" s="10"/>
      <c r="V62" s="12">
        <f t="shared" si="3"/>
        <v>242.11500000000001</v>
      </c>
      <c r="W62" s="12"/>
    </row>
    <row r="63" spans="1:23" ht="13.5" customHeight="1" x14ac:dyDescent="0.45">
      <c r="A63" s="20">
        <v>7</v>
      </c>
      <c r="B63" s="40" t="s">
        <v>199</v>
      </c>
      <c r="C63" s="40" t="s">
        <v>131</v>
      </c>
      <c r="D63" s="41" t="s">
        <v>8</v>
      </c>
      <c r="E63" s="11"/>
      <c r="F63" s="33"/>
      <c r="G63" s="42"/>
      <c r="H63" s="29"/>
      <c r="I63" s="9"/>
      <c r="J63" s="9"/>
      <c r="K63" s="9"/>
      <c r="L63" s="11"/>
      <c r="M63" s="11"/>
      <c r="N63" s="11">
        <v>58.75</v>
      </c>
      <c r="O63" s="9">
        <v>61.89</v>
      </c>
      <c r="P63" s="9"/>
      <c r="Q63" s="10">
        <v>0</v>
      </c>
      <c r="R63" s="10"/>
      <c r="S63" s="10"/>
      <c r="T63" s="9">
        <v>59.311</v>
      </c>
      <c r="U63" s="10">
        <v>60.7</v>
      </c>
      <c r="V63" s="12">
        <f t="shared" si="3"/>
        <v>240.65100000000001</v>
      </c>
      <c r="W63" s="12"/>
    </row>
    <row r="64" spans="1:23" ht="13.5" customHeight="1" x14ac:dyDescent="0.45">
      <c r="A64" s="22">
        <v>8</v>
      </c>
      <c r="B64" s="40" t="s">
        <v>68</v>
      </c>
      <c r="C64" s="40" t="s">
        <v>69</v>
      </c>
      <c r="D64" s="41" t="s">
        <v>58</v>
      </c>
      <c r="E64" s="11">
        <v>0</v>
      </c>
      <c r="F64" s="32">
        <v>59.423000000000002</v>
      </c>
      <c r="G64" s="41"/>
      <c r="H64" s="29"/>
      <c r="I64" s="11">
        <v>58.268999999999998</v>
      </c>
      <c r="J64" s="11">
        <v>58.268999999999998</v>
      </c>
      <c r="K64" s="11">
        <v>64.614999999999995</v>
      </c>
      <c r="L64" s="11">
        <v>0</v>
      </c>
      <c r="M64" s="12"/>
      <c r="N64" s="12"/>
      <c r="O64" s="28"/>
      <c r="P64" s="28"/>
      <c r="Q64" s="9"/>
      <c r="R64" s="9"/>
      <c r="S64" s="9"/>
      <c r="T64" s="9"/>
      <c r="U64" s="10"/>
      <c r="V64" s="12">
        <f t="shared" si="3"/>
        <v>240.57600000000002</v>
      </c>
      <c r="W64" s="12"/>
    </row>
    <row r="65" spans="1:23" ht="13.5" customHeight="1" x14ac:dyDescent="0.45">
      <c r="A65" s="20">
        <v>9</v>
      </c>
      <c r="B65" s="40" t="s">
        <v>68</v>
      </c>
      <c r="C65" s="40" t="s">
        <v>139</v>
      </c>
      <c r="D65" s="41" t="s">
        <v>58</v>
      </c>
      <c r="E65" s="11"/>
      <c r="F65" s="33"/>
      <c r="G65" s="42"/>
      <c r="H65" s="29"/>
      <c r="I65" s="9"/>
      <c r="J65" s="9"/>
      <c r="K65" s="11"/>
      <c r="L65" s="9"/>
      <c r="M65" s="9"/>
      <c r="N65" s="11"/>
      <c r="O65" s="11">
        <v>78.84</v>
      </c>
      <c r="P65" s="11"/>
      <c r="Q65" s="11">
        <v>65.769000000000005</v>
      </c>
      <c r="R65" s="11"/>
      <c r="S65" s="11"/>
      <c r="T65" s="9">
        <v>66.465999999999994</v>
      </c>
      <c r="U65" s="10">
        <v>0</v>
      </c>
      <c r="V65" s="12">
        <f t="shared" si="3"/>
        <v>211.07499999999999</v>
      </c>
      <c r="W65" s="12"/>
    </row>
    <row r="66" spans="1:23" ht="13.5" customHeight="1" x14ac:dyDescent="0.45">
      <c r="A66" s="22">
        <v>10</v>
      </c>
      <c r="B66" s="40" t="s">
        <v>211</v>
      </c>
      <c r="C66" s="40" t="s">
        <v>131</v>
      </c>
      <c r="D66" s="41" t="s">
        <v>8</v>
      </c>
      <c r="E66" s="11"/>
      <c r="F66" s="33"/>
      <c r="G66" s="42"/>
      <c r="H66" s="29"/>
      <c r="I66" s="9"/>
      <c r="J66" s="9"/>
      <c r="K66" s="11"/>
      <c r="L66" s="9"/>
      <c r="M66" s="9"/>
      <c r="N66" s="11"/>
      <c r="O66" s="11">
        <v>63.46</v>
      </c>
      <c r="P66" s="11"/>
      <c r="Q66" s="9"/>
      <c r="R66" s="9"/>
      <c r="S66" s="9"/>
      <c r="T66" s="9">
        <v>0</v>
      </c>
      <c r="U66" s="10">
        <v>62</v>
      </c>
      <c r="V66" s="12">
        <f t="shared" si="3"/>
        <v>125.46000000000001</v>
      </c>
      <c r="W66" s="12"/>
    </row>
    <row r="67" spans="1:23" ht="13.5" customHeight="1" x14ac:dyDescent="0.45">
      <c r="A67" s="20">
        <v>11</v>
      </c>
      <c r="B67" s="40" t="s">
        <v>161</v>
      </c>
      <c r="C67" s="40" t="s">
        <v>127</v>
      </c>
      <c r="D67" s="41" t="s">
        <v>8</v>
      </c>
      <c r="E67" s="11"/>
      <c r="F67" s="33"/>
      <c r="G67" s="42"/>
      <c r="H67" s="29"/>
      <c r="I67" s="9"/>
      <c r="J67" s="9"/>
      <c r="K67" s="11">
        <v>60.384999999999998</v>
      </c>
      <c r="L67" s="9"/>
      <c r="M67" s="9"/>
      <c r="N67" s="11">
        <v>0</v>
      </c>
      <c r="O67" s="10"/>
      <c r="P67" s="10"/>
      <c r="Q67" s="9"/>
      <c r="R67" s="9"/>
      <c r="S67" s="9"/>
      <c r="T67" s="11">
        <v>64.808000000000007</v>
      </c>
      <c r="U67" s="10"/>
      <c r="V67" s="12">
        <f t="shared" si="3"/>
        <v>125.19300000000001</v>
      </c>
      <c r="W67" s="12"/>
    </row>
    <row r="68" spans="1:23" ht="13.5" customHeight="1" x14ac:dyDescent="0.45">
      <c r="A68" s="22">
        <v>12</v>
      </c>
      <c r="B68" s="40" t="s">
        <v>11</v>
      </c>
      <c r="C68" s="40" t="s">
        <v>67</v>
      </c>
      <c r="D68" s="41" t="s">
        <v>8</v>
      </c>
      <c r="E68" s="11">
        <v>59.230769230769234</v>
      </c>
      <c r="F68" s="33"/>
      <c r="G68" s="41"/>
      <c r="H68" s="11">
        <v>62.308</v>
      </c>
      <c r="I68" s="9"/>
      <c r="J68" s="9"/>
      <c r="K68" s="9"/>
      <c r="L68" s="9"/>
      <c r="M68" s="9"/>
      <c r="N68" s="9"/>
      <c r="O68" s="10"/>
      <c r="P68" s="10"/>
      <c r="Q68" s="9"/>
      <c r="R68" s="9"/>
      <c r="S68" s="9"/>
      <c r="T68" s="10"/>
      <c r="U68" s="10"/>
      <c r="V68" s="12">
        <f t="shared" si="3"/>
        <v>121.53876923076923</v>
      </c>
      <c r="W68" s="12"/>
    </row>
    <row r="69" spans="1:23" ht="13.5" customHeight="1" x14ac:dyDescent="0.45">
      <c r="A69" s="20">
        <v>13</v>
      </c>
      <c r="B69" s="40" t="s">
        <v>65</v>
      </c>
      <c r="C69" s="40" t="s">
        <v>66</v>
      </c>
      <c r="D69" s="39" t="s">
        <v>8</v>
      </c>
      <c r="E69" s="11">
        <v>59.42307692307692</v>
      </c>
      <c r="F69" s="31"/>
      <c r="G69" s="39"/>
      <c r="H69" s="29">
        <v>58.654000000000003</v>
      </c>
      <c r="I69" s="11"/>
      <c r="J69" s="11"/>
      <c r="K69" s="11"/>
      <c r="L69" s="11"/>
      <c r="M69" s="11"/>
      <c r="N69" s="11">
        <v>0</v>
      </c>
      <c r="O69" s="11"/>
      <c r="P69" s="11"/>
      <c r="Q69" s="9"/>
      <c r="R69" s="9"/>
      <c r="S69" s="9"/>
      <c r="T69" s="9"/>
      <c r="U69" s="10"/>
      <c r="V69" s="12">
        <f t="shared" si="3"/>
        <v>118.07707692307693</v>
      </c>
      <c r="W69" s="12"/>
    </row>
    <row r="70" spans="1:23" ht="13.5" customHeight="1" x14ac:dyDescent="0.45">
      <c r="A70" s="22">
        <v>14</v>
      </c>
      <c r="B70" s="7" t="s">
        <v>96</v>
      </c>
      <c r="C70" s="7" t="s">
        <v>39</v>
      </c>
      <c r="D70" s="7" t="s">
        <v>8</v>
      </c>
      <c r="E70" s="12"/>
      <c r="F70" s="11">
        <v>0</v>
      </c>
      <c r="G70" s="11"/>
      <c r="H70" s="11">
        <v>65.576999999999998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0"/>
      <c r="V70" s="12">
        <f t="shared" si="3"/>
        <v>65.576999999999998</v>
      </c>
      <c r="W70" s="12"/>
    </row>
    <row r="71" spans="1:23" ht="13.5" customHeight="1" x14ac:dyDescent="0.45">
      <c r="A71" s="20">
        <v>15</v>
      </c>
      <c r="B71" s="40" t="s">
        <v>130</v>
      </c>
      <c r="C71" s="40" t="s">
        <v>131</v>
      </c>
      <c r="D71" s="41" t="s">
        <v>8</v>
      </c>
      <c r="E71" s="11"/>
      <c r="F71" s="33"/>
      <c r="G71" s="42"/>
      <c r="H71" s="29">
        <v>62.884999999999998</v>
      </c>
      <c r="I71" s="9"/>
      <c r="J71" s="9"/>
      <c r="K71" s="9"/>
      <c r="L71" s="9"/>
      <c r="M71" s="9"/>
      <c r="N71" s="9"/>
      <c r="O71" s="10"/>
      <c r="P71" s="10"/>
      <c r="Q71" s="9"/>
      <c r="R71" s="9"/>
      <c r="S71" s="9"/>
      <c r="T71" s="10"/>
      <c r="U71" s="10"/>
      <c r="V71" s="12">
        <f t="shared" si="3"/>
        <v>62.884999999999998</v>
      </c>
      <c r="W71" s="12"/>
    </row>
    <row r="72" spans="1:23" ht="13.5" customHeight="1" x14ac:dyDescent="0.45">
      <c r="A72" s="22">
        <v>16</v>
      </c>
      <c r="B72" s="40" t="s">
        <v>104</v>
      </c>
      <c r="C72" s="40" t="s">
        <v>127</v>
      </c>
      <c r="D72" s="41" t="s">
        <v>8</v>
      </c>
      <c r="E72" s="11"/>
      <c r="F72" s="33"/>
      <c r="G72" s="42"/>
      <c r="H72" s="29"/>
      <c r="I72" s="9"/>
      <c r="J72" s="9"/>
      <c r="K72" s="11"/>
      <c r="L72" s="9"/>
      <c r="M72" s="9"/>
      <c r="N72" s="11"/>
      <c r="O72" s="11">
        <v>62.69</v>
      </c>
      <c r="P72" s="11"/>
      <c r="Q72" s="9"/>
      <c r="R72" s="9"/>
      <c r="S72" s="9"/>
      <c r="T72" s="10"/>
      <c r="U72" s="10"/>
      <c r="V72" s="12">
        <f t="shared" si="3"/>
        <v>62.69</v>
      </c>
      <c r="W72" s="12"/>
    </row>
    <row r="73" spans="1:23" ht="13.5" customHeight="1" x14ac:dyDescent="0.45">
      <c r="A73" s="20">
        <v>17</v>
      </c>
      <c r="B73" s="40" t="s">
        <v>126</v>
      </c>
      <c r="C73" s="40" t="s">
        <v>127</v>
      </c>
      <c r="D73" s="41" t="s">
        <v>8</v>
      </c>
      <c r="E73" s="11"/>
      <c r="F73" s="33"/>
      <c r="G73" s="42">
        <v>0</v>
      </c>
      <c r="H73" s="29"/>
      <c r="I73" s="9"/>
      <c r="J73" s="9"/>
      <c r="K73" s="9"/>
      <c r="L73" s="11">
        <v>62.115000000000002</v>
      </c>
      <c r="M73" s="9"/>
      <c r="N73" s="9">
        <v>0</v>
      </c>
      <c r="O73" s="9">
        <v>0</v>
      </c>
      <c r="P73" s="9"/>
      <c r="Q73" s="10">
        <v>0</v>
      </c>
      <c r="R73" s="10"/>
      <c r="S73" s="10"/>
      <c r="T73" s="9">
        <v>0</v>
      </c>
      <c r="U73" s="10">
        <v>0</v>
      </c>
      <c r="V73" s="12">
        <f t="shared" si="3"/>
        <v>62.115000000000002</v>
      </c>
      <c r="W73" s="12"/>
    </row>
    <row r="74" spans="1:23" ht="13.5" customHeight="1" x14ac:dyDescent="0.45">
      <c r="A74" s="22">
        <v>18</v>
      </c>
      <c r="B74" s="40" t="s">
        <v>194</v>
      </c>
      <c r="C74" s="40" t="s">
        <v>111</v>
      </c>
      <c r="D74" s="41" t="s">
        <v>195</v>
      </c>
      <c r="E74" s="11"/>
      <c r="F74" s="33"/>
      <c r="G74" s="42"/>
      <c r="H74" s="29"/>
      <c r="I74" s="9"/>
      <c r="J74" s="9"/>
      <c r="K74" s="9"/>
      <c r="L74" s="11"/>
      <c r="M74" s="11">
        <v>58.942</v>
      </c>
      <c r="N74" s="9"/>
      <c r="O74" s="10"/>
      <c r="P74" s="10"/>
      <c r="Q74" s="9"/>
      <c r="R74" s="9"/>
      <c r="S74" s="9"/>
      <c r="T74" s="10"/>
      <c r="U74" s="10"/>
      <c r="V74" s="12">
        <f t="shared" si="3"/>
        <v>58.942</v>
      </c>
      <c r="W74" s="12"/>
    </row>
    <row r="75" spans="1:23" ht="13.5" customHeight="1" x14ac:dyDescent="0.45">
      <c r="A75" s="22"/>
      <c r="B75" s="40" t="s">
        <v>162</v>
      </c>
      <c r="C75" s="40" t="s">
        <v>163</v>
      </c>
      <c r="D75" s="41" t="s">
        <v>8</v>
      </c>
      <c r="E75" s="11"/>
      <c r="F75" s="33"/>
      <c r="G75" s="42"/>
      <c r="H75" s="29"/>
      <c r="I75" s="9"/>
      <c r="J75" s="9"/>
      <c r="K75" s="11">
        <v>0</v>
      </c>
      <c r="L75" s="9"/>
      <c r="M75" s="9"/>
      <c r="N75" s="9"/>
      <c r="O75" s="10"/>
      <c r="P75" s="10"/>
      <c r="Q75" s="9"/>
      <c r="R75" s="9"/>
      <c r="S75" s="9"/>
      <c r="T75" s="10"/>
      <c r="U75" s="10"/>
      <c r="V75" s="12">
        <f t="shared" si="3"/>
        <v>0</v>
      </c>
      <c r="W75" s="12"/>
    </row>
    <row r="76" spans="1:23" ht="13.5" customHeight="1" x14ac:dyDescent="0.45">
      <c r="A76" s="6"/>
      <c r="B76" s="40" t="s">
        <v>106</v>
      </c>
      <c r="C76" s="40" t="s">
        <v>107</v>
      </c>
      <c r="D76" s="41" t="s">
        <v>8</v>
      </c>
      <c r="E76" s="11"/>
      <c r="F76" s="33"/>
      <c r="G76" s="42">
        <v>0</v>
      </c>
      <c r="H76" s="11">
        <v>0</v>
      </c>
      <c r="I76" s="9"/>
      <c r="J76" s="9"/>
      <c r="K76" s="9"/>
      <c r="L76" s="9"/>
      <c r="M76" s="9"/>
      <c r="N76" s="9"/>
      <c r="O76" s="10"/>
      <c r="P76" s="10"/>
      <c r="Q76" s="9"/>
      <c r="R76" s="9"/>
      <c r="S76" s="9"/>
      <c r="T76" s="10"/>
      <c r="U76" s="10"/>
      <c r="V76" s="12">
        <f t="shared" si="3"/>
        <v>0</v>
      </c>
      <c r="W76" s="12"/>
    </row>
    <row r="77" spans="1:23" ht="13.5" customHeight="1" x14ac:dyDescent="0.45">
      <c r="B77" s="14"/>
      <c r="C77" s="14"/>
      <c r="D77" s="14"/>
      <c r="E77" s="1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9"/>
      <c r="U77" s="19"/>
    </row>
    <row r="78" spans="1:23" ht="25.9" customHeight="1" x14ac:dyDescent="0.65">
      <c r="A78" s="80" t="s">
        <v>9</v>
      </c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73"/>
    </row>
    <row r="79" spans="1:23" ht="13.5" customHeight="1" x14ac:dyDescent="0.4">
      <c r="A79" s="51" t="s">
        <v>17</v>
      </c>
      <c r="B79" s="48" t="s">
        <v>18</v>
      </c>
      <c r="C79" s="48" t="s">
        <v>19</v>
      </c>
      <c r="D79" s="48" t="s">
        <v>20</v>
      </c>
      <c r="E79" s="49">
        <v>45710</v>
      </c>
      <c r="F79" s="49">
        <v>45711</v>
      </c>
      <c r="G79" s="49">
        <v>45724</v>
      </c>
      <c r="H79" s="49">
        <v>45725</v>
      </c>
      <c r="I79" s="49">
        <v>45745</v>
      </c>
      <c r="J79" s="49">
        <v>45746</v>
      </c>
      <c r="K79" s="49">
        <v>45787</v>
      </c>
      <c r="L79" s="49">
        <v>45788</v>
      </c>
      <c r="M79" s="49">
        <v>45815</v>
      </c>
      <c r="N79" s="49">
        <v>45816</v>
      </c>
      <c r="O79" s="49">
        <v>45969</v>
      </c>
      <c r="P79" s="49">
        <v>45970</v>
      </c>
      <c r="Q79" s="49">
        <v>45990</v>
      </c>
      <c r="R79" s="49"/>
      <c r="S79" s="49">
        <v>45991</v>
      </c>
      <c r="T79" s="48" t="s">
        <v>16</v>
      </c>
      <c r="U79" s="48" t="s">
        <v>221</v>
      </c>
    </row>
    <row r="80" spans="1:23" ht="13.5" customHeight="1" x14ac:dyDescent="0.45">
      <c r="A80" s="6">
        <v>1</v>
      </c>
      <c r="B80" s="40" t="s">
        <v>110</v>
      </c>
      <c r="C80" s="40" t="s">
        <v>111</v>
      </c>
      <c r="D80" s="41" t="s">
        <v>112</v>
      </c>
      <c r="E80" s="29"/>
      <c r="F80" s="8"/>
      <c r="G80" s="8">
        <v>65.576999999999998</v>
      </c>
      <c r="H80" s="13">
        <v>66.034000000000006</v>
      </c>
      <c r="I80" s="8">
        <v>69.614999999999995</v>
      </c>
      <c r="J80" s="25"/>
      <c r="K80" s="25"/>
      <c r="L80" s="13">
        <v>67.585999999999999</v>
      </c>
      <c r="M80" s="13"/>
      <c r="N80" s="25"/>
      <c r="O80" s="13">
        <v>76.89</v>
      </c>
      <c r="P80" s="10">
        <v>70</v>
      </c>
      <c r="Q80" s="9">
        <v>67.069000000000003</v>
      </c>
      <c r="R80" s="9"/>
      <c r="S80" s="10">
        <v>64.44</v>
      </c>
      <c r="T80" s="12">
        <f t="shared" ref="T80:T87" si="4">SUM(E80:S80)</f>
        <v>547.21100000000001</v>
      </c>
      <c r="U80" s="12" cm="1">
        <f t="array" ref="U80">SUM(LARGE(E80:S80,{1,2,3,4,5,6,7,8}))/8</f>
        <v>68.401375000000002</v>
      </c>
    </row>
    <row r="81" spans="1:21" ht="13.5" customHeight="1" x14ac:dyDescent="0.45">
      <c r="A81" s="6">
        <v>2</v>
      </c>
      <c r="B81" s="40" t="s">
        <v>110</v>
      </c>
      <c r="C81" s="40" t="s">
        <v>147</v>
      </c>
      <c r="D81" s="41" t="s">
        <v>112</v>
      </c>
      <c r="E81" s="29"/>
      <c r="F81" s="8"/>
      <c r="G81" s="8"/>
      <c r="H81" s="8"/>
      <c r="I81" s="8">
        <v>68.462000000000003</v>
      </c>
      <c r="J81" s="25"/>
      <c r="K81" s="8">
        <v>70</v>
      </c>
      <c r="L81" s="25">
        <v>74.8</v>
      </c>
      <c r="M81" s="13"/>
      <c r="N81" s="25"/>
      <c r="O81" s="13"/>
      <c r="P81" s="12"/>
      <c r="Q81" s="44"/>
      <c r="R81" s="44"/>
      <c r="S81" s="10">
        <v>64.400000000000006</v>
      </c>
      <c r="T81" s="12">
        <f t="shared" si="4"/>
        <v>277.66200000000003</v>
      </c>
      <c r="U81" s="12"/>
    </row>
    <row r="82" spans="1:21" ht="13.5" customHeight="1" x14ac:dyDescent="0.45">
      <c r="A82" s="6">
        <v>3</v>
      </c>
      <c r="B82" s="40" t="s">
        <v>34</v>
      </c>
      <c r="C82" s="40" t="s">
        <v>39</v>
      </c>
      <c r="D82" s="41" t="s">
        <v>8</v>
      </c>
      <c r="E82" s="29">
        <v>61.154000000000003</v>
      </c>
      <c r="F82" s="8">
        <v>66.153999999999996</v>
      </c>
      <c r="G82" s="8"/>
      <c r="H82" s="13"/>
      <c r="I82" s="13"/>
      <c r="J82" s="25"/>
      <c r="K82" s="25"/>
      <c r="L82" s="25"/>
      <c r="M82" s="13"/>
      <c r="N82" s="25"/>
      <c r="O82" s="8">
        <v>58.26</v>
      </c>
      <c r="P82" s="12"/>
      <c r="Q82" s="9"/>
      <c r="R82" s="9"/>
      <c r="S82" s="10"/>
      <c r="T82" s="12">
        <f t="shared" si="4"/>
        <v>185.56799999999998</v>
      </c>
      <c r="U82" s="12"/>
    </row>
    <row r="83" spans="1:21" ht="13.5" customHeight="1" x14ac:dyDescent="0.45">
      <c r="A83" s="6">
        <v>4</v>
      </c>
      <c r="B83" s="40" t="s">
        <v>118</v>
      </c>
      <c r="C83" s="40" t="s">
        <v>212</v>
      </c>
      <c r="D83" s="41" t="s">
        <v>8</v>
      </c>
      <c r="E83" s="29"/>
      <c r="F83" s="8"/>
      <c r="G83" s="8"/>
      <c r="H83" s="8"/>
      <c r="I83" s="13"/>
      <c r="J83" s="25"/>
      <c r="K83" s="25"/>
      <c r="L83" s="25"/>
      <c r="M83" s="13"/>
      <c r="N83" s="25"/>
      <c r="O83" s="13"/>
      <c r="P83" s="11">
        <v>67.308000000000007</v>
      </c>
      <c r="Q83" s="44">
        <v>61.466000000000001</v>
      </c>
      <c r="R83" s="44"/>
      <c r="S83" s="10">
        <v>0</v>
      </c>
      <c r="T83" s="12">
        <f t="shared" si="4"/>
        <v>128.774</v>
      </c>
      <c r="U83" s="12"/>
    </row>
    <row r="84" spans="1:21" ht="13.5" customHeight="1" x14ac:dyDescent="0.45">
      <c r="A84" s="6">
        <v>5</v>
      </c>
      <c r="B84" s="40" t="s">
        <v>118</v>
      </c>
      <c r="C84" s="40" t="s">
        <v>213</v>
      </c>
      <c r="D84" s="41" t="s">
        <v>8</v>
      </c>
      <c r="E84" s="29"/>
      <c r="F84" s="8"/>
      <c r="G84" s="8"/>
      <c r="H84" s="8"/>
      <c r="I84" s="13"/>
      <c r="J84" s="25"/>
      <c r="K84" s="25"/>
      <c r="L84" s="25"/>
      <c r="M84" s="13"/>
      <c r="N84" s="25"/>
      <c r="O84" s="13">
        <v>76.03</v>
      </c>
      <c r="P84" s="12"/>
      <c r="Q84" s="44"/>
      <c r="R84" s="44"/>
      <c r="S84" s="23"/>
      <c r="T84" s="12">
        <f t="shared" si="4"/>
        <v>76.03</v>
      </c>
      <c r="U84" s="12"/>
    </row>
    <row r="85" spans="1:21" ht="13.5" customHeight="1" x14ac:dyDescent="0.45">
      <c r="A85" s="6">
        <v>6</v>
      </c>
      <c r="B85" s="40" t="s">
        <v>118</v>
      </c>
      <c r="C85" s="40" t="s">
        <v>206</v>
      </c>
      <c r="D85" s="41" t="s">
        <v>8</v>
      </c>
      <c r="E85" s="29"/>
      <c r="F85" s="8"/>
      <c r="G85" s="8"/>
      <c r="H85" s="13"/>
      <c r="I85" s="13"/>
      <c r="J85" s="25"/>
      <c r="K85" s="25"/>
      <c r="L85" s="25"/>
      <c r="M85" s="13"/>
      <c r="N85" s="25"/>
      <c r="O85" s="8"/>
      <c r="P85" s="12"/>
      <c r="Q85" s="9">
        <v>65.775999999999996</v>
      </c>
      <c r="R85" s="9"/>
      <c r="S85" s="10"/>
      <c r="T85" s="12">
        <f t="shared" si="4"/>
        <v>65.775999999999996</v>
      </c>
      <c r="U85" s="12"/>
    </row>
    <row r="86" spans="1:21" ht="13.5" customHeight="1" x14ac:dyDescent="0.45">
      <c r="A86" s="6">
        <v>7</v>
      </c>
      <c r="B86" s="40" t="s">
        <v>34</v>
      </c>
      <c r="C86" s="40" t="s">
        <v>38</v>
      </c>
      <c r="D86" s="41" t="s">
        <v>8</v>
      </c>
      <c r="E86" s="29"/>
      <c r="F86" s="8">
        <v>0</v>
      </c>
      <c r="G86" s="8"/>
      <c r="H86" s="8">
        <v>63.268999999999998</v>
      </c>
      <c r="I86" s="13"/>
      <c r="J86" s="25"/>
      <c r="K86" s="25"/>
      <c r="L86" s="25"/>
      <c r="M86" s="13"/>
      <c r="N86" s="25"/>
      <c r="O86" s="13"/>
      <c r="P86" s="12"/>
      <c r="Q86" s="44"/>
      <c r="R86" s="44"/>
      <c r="S86" s="10"/>
      <c r="T86" s="12">
        <f t="shared" si="4"/>
        <v>63.268999999999998</v>
      </c>
      <c r="U86" s="12"/>
    </row>
    <row r="87" spans="1:21" ht="13.5" customHeight="1" x14ac:dyDescent="0.45">
      <c r="A87" s="6">
        <v>8</v>
      </c>
      <c r="B87" s="40" t="s">
        <v>233</v>
      </c>
      <c r="C87" s="40" t="s">
        <v>232</v>
      </c>
      <c r="D87" s="41" t="s">
        <v>8</v>
      </c>
      <c r="E87" s="29"/>
      <c r="F87" s="8"/>
      <c r="G87" s="8"/>
      <c r="H87" s="8"/>
      <c r="I87" s="13"/>
      <c r="J87" s="25"/>
      <c r="K87" s="25"/>
      <c r="L87" s="25"/>
      <c r="M87" s="13"/>
      <c r="N87" s="25"/>
      <c r="O87" s="13"/>
      <c r="P87" s="11"/>
      <c r="Q87" s="29">
        <v>59.134999999999998</v>
      </c>
      <c r="R87" s="29"/>
      <c r="S87" s="23"/>
      <c r="T87" s="12">
        <f t="shared" si="4"/>
        <v>59.134999999999998</v>
      </c>
      <c r="U87" s="12"/>
    </row>
    <row r="88" spans="1:21" ht="13.5" customHeight="1" x14ac:dyDescent="0.4">
      <c r="B88" s="14"/>
      <c r="C88" s="14"/>
      <c r="D88" s="14"/>
      <c r="E88" s="60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21" ht="26.25" customHeight="1" x14ac:dyDescent="0.65">
      <c r="A89" s="80" t="s">
        <v>2</v>
      </c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73"/>
    </row>
    <row r="90" spans="1:21" ht="13.5" customHeight="1" x14ac:dyDescent="0.4">
      <c r="A90" s="51" t="s">
        <v>17</v>
      </c>
      <c r="B90" s="48" t="s">
        <v>18</v>
      </c>
      <c r="C90" s="48" t="s">
        <v>19</v>
      </c>
      <c r="D90" s="48" t="s">
        <v>20</v>
      </c>
      <c r="E90" s="49">
        <v>45710</v>
      </c>
      <c r="F90" s="49">
        <v>45711</v>
      </c>
      <c r="G90" s="49">
        <v>45724</v>
      </c>
      <c r="H90" s="49">
        <v>45725</v>
      </c>
      <c r="I90" s="49">
        <v>45745</v>
      </c>
      <c r="J90" s="49">
        <v>45746</v>
      </c>
      <c r="K90" s="49">
        <v>45787</v>
      </c>
      <c r="L90" s="49">
        <v>45788</v>
      </c>
      <c r="M90" s="49">
        <v>45815</v>
      </c>
      <c r="N90" s="49">
        <v>45816</v>
      </c>
      <c r="O90" s="49">
        <v>45969</v>
      </c>
      <c r="P90" s="49">
        <v>45970</v>
      </c>
      <c r="Q90" s="49">
        <v>45990</v>
      </c>
      <c r="R90" s="49"/>
      <c r="S90" s="49">
        <v>45991</v>
      </c>
      <c r="T90" s="50" t="s">
        <v>16</v>
      </c>
      <c r="U90" s="79" t="s">
        <v>221</v>
      </c>
    </row>
    <row r="91" spans="1:21" ht="13.5" customHeight="1" x14ac:dyDescent="0.45">
      <c r="A91" s="6">
        <v>1</v>
      </c>
      <c r="B91" s="40" t="s">
        <v>26</v>
      </c>
      <c r="C91" s="40" t="s">
        <v>70</v>
      </c>
      <c r="D91" s="39" t="s">
        <v>8</v>
      </c>
      <c r="E91" s="34">
        <v>64.629629629629619</v>
      </c>
      <c r="F91" s="30">
        <v>67.406999999999996</v>
      </c>
      <c r="G91" s="39"/>
      <c r="H91" s="23"/>
      <c r="I91" s="9">
        <v>66.97</v>
      </c>
      <c r="J91" s="9">
        <v>61.515000000000001</v>
      </c>
      <c r="K91" s="11">
        <v>62.777999999999999</v>
      </c>
      <c r="L91" s="9">
        <v>63.180999999999997</v>
      </c>
      <c r="M91" s="9">
        <v>64.468999999999994</v>
      </c>
      <c r="N91" s="9">
        <v>63.180999999999997</v>
      </c>
      <c r="O91" s="10">
        <v>69.02</v>
      </c>
      <c r="P91" s="10">
        <v>0</v>
      </c>
      <c r="Q91" s="9">
        <v>63.99</v>
      </c>
      <c r="R91" s="9"/>
      <c r="S91" s="10">
        <v>61.759</v>
      </c>
      <c r="T91" s="77">
        <f t="shared" ref="T91:T106" si="5">SUM(E91:S91)</f>
        <v>708.89962962962966</v>
      </c>
      <c r="U91" s="12" cm="1">
        <f t="array" ref="U91">SUM(LARGE(E91:S91,{1,2,3,4,5,6,7,8}))/8</f>
        <v>65.355953703703705</v>
      </c>
    </row>
    <row r="92" spans="1:21" ht="13.5" customHeight="1" x14ac:dyDescent="0.45">
      <c r="A92" s="6">
        <v>2</v>
      </c>
      <c r="B92" s="40" t="s">
        <v>31</v>
      </c>
      <c r="C92" s="40" t="s">
        <v>77</v>
      </c>
      <c r="D92" s="39" t="s">
        <v>8</v>
      </c>
      <c r="E92" s="35">
        <v>66.515151515151516</v>
      </c>
      <c r="F92" s="36">
        <v>65.302999999999997</v>
      </c>
      <c r="G92" s="39"/>
      <c r="H92" s="23"/>
      <c r="I92" s="11">
        <v>63.704000000000001</v>
      </c>
      <c r="J92" s="11">
        <v>68.703999999999994</v>
      </c>
      <c r="K92" s="9">
        <v>64.847999999999999</v>
      </c>
      <c r="L92" s="9">
        <v>60.302999999999997</v>
      </c>
      <c r="M92" s="9">
        <v>0</v>
      </c>
      <c r="N92" s="9">
        <v>61.59</v>
      </c>
      <c r="O92" s="10">
        <v>66.66</v>
      </c>
      <c r="P92" s="10">
        <v>64.167000000000002</v>
      </c>
      <c r="Q92" s="9">
        <v>61.566000000000003</v>
      </c>
      <c r="R92" s="9"/>
      <c r="S92" s="10">
        <v>62.639000000000003</v>
      </c>
      <c r="T92" s="77">
        <f t="shared" si="5"/>
        <v>705.99915151515154</v>
      </c>
      <c r="U92" s="12" cm="1">
        <f t="array" ref="U92">SUM(LARGE(E92:S92,{1,2,3,4,5,6,7,8}))/8</f>
        <v>65.317518939393935</v>
      </c>
    </row>
    <row r="93" spans="1:21" ht="13.5" customHeight="1" x14ac:dyDescent="0.45">
      <c r="A93" s="6">
        <v>3</v>
      </c>
      <c r="B93" s="40" t="s">
        <v>114</v>
      </c>
      <c r="C93" s="40" t="s">
        <v>115</v>
      </c>
      <c r="D93" s="41" t="s">
        <v>58</v>
      </c>
      <c r="E93" s="34"/>
      <c r="F93" s="32"/>
      <c r="G93" s="41"/>
      <c r="H93" s="9">
        <v>70</v>
      </c>
      <c r="I93" s="9">
        <v>69.697000000000003</v>
      </c>
      <c r="J93" s="9">
        <v>68.938999999999993</v>
      </c>
      <c r="K93" s="11"/>
      <c r="L93" s="9"/>
      <c r="M93" s="10">
        <v>65.346000000000004</v>
      </c>
      <c r="N93" s="10">
        <v>64.998999999999995</v>
      </c>
      <c r="O93" s="10"/>
      <c r="P93" s="9"/>
      <c r="Q93" s="10"/>
      <c r="R93" s="10"/>
      <c r="S93" s="10"/>
      <c r="T93" s="77">
        <f t="shared" si="5"/>
        <v>338.98099999999999</v>
      </c>
      <c r="U93" s="12" t="s">
        <v>243</v>
      </c>
    </row>
    <row r="94" spans="1:21" ht="13.5" customHeight="1" thickBot="1" x14ac:dyDescent="0.5">
      <c r="A94" s="6">
        <v>4</v>
      </c>
      <c r="B94" s="40" t="s">
        <v>35</v>
      </c>
      <c r="C94" s="40" t="s">
        <v>205</v>
      </c>
      <c r="D94" s="39" t="s">
        <v>8</v>
      </c>
      <c r="E94" s="37"/>
      <c r="F94" s="36"/>
      <c r="G94" s="39"/>
      <c r="H94" s="23"/>
      <c r="I94" s="11"/>
      <c r="J94" s="11"/>
      <c r="K94" s="9"/>
      <c r="L94" s="9"/>
      <c r="M94" s="9"/>
      <c r="N94" s="9"/>
      <c r="O94" s="11">
        <v>60.93</v>
      </c>
      <c r="P94" s="9">
        <v>69.545000000000002</v>
      </c>
      <c r="Q94" s="9">
        <v>60.707000000000001</v>
      </c>
      <c r="R94" s="9"/>
      <c r="S94" s="10">
        <v>64.352000000000004</v>
      </c>
      <c r="T94" s="77">
        <f t="shared" si="5"/>
        <v>255.53399999999999</v>
      </c>
      <c r="U94" s="12" t="s">
        <v>244</v>
      </c>
    </row>
    <row r="95" spans="1:21" ht="13.5" customHeight="1" x14ac:dyDescent="0.45">
      <c r="A95" s="6">
        <v>5</v>
      </c>
      <c r="B95" s="40" t="s">
        <v>10</v>
      </c>
      <c r="C95" s="40" t="s">
        <v>71</v>
      </c>
      <c r="D95" s="41" t="s">
        <v>8</v>
      </c>
      <c r="E95" s="18">
        <v>63.888888888888886</v>
      </c>
      <c r="F95" s="32">
        <v>60.741</v>
      </c>
      <c r="G95" s="41"/>
      <c r="H95" s="23"/>
      <c r="I95" s="11">
        <v>0</v>
      </c>
      <c r="J95" s="11">
        <v>60.926000000000002</v>
      </c>
      <c r="K95" s="9">
        <v>0</v>
      </c>
      <c r="L95" s="9">
        <v>0</v>
      </c>
      <c r="M95" s="9"/>
      <c r="N95" s="9"/>
      <c r="O95" s="10"/>
      <c r="P95" s="9">
        <v>60.302999999999997</v>
      </c>
      <c r="Q95" s="10"/>
      <c r="R95" s="10"/>
      <c r="S95" s="10"/>
      <c r="T95" s="77">
        <f t="shared" si="5"/>
        <v>245.85888888888888</v>
      </c>
      <c r="U95" s="12" t="s">
        <v>222</v>
      </c>
    </row>
    <row r="96" spans="1:21" ht="13.5" customHeight="1" x14ac:dyDescent="0.45">
      <c r="A96" s="6">
        <v>6</v>
      </c>
      <c r="B96" s="40" t="s">
        <v>27</v>
      </c>
      <c r="C96" s="40" t="s">
        <v>73</v>
      </c>
      <c r="D96" s="41" t="s">
        <v>8</v>
      </c>
      <c r="E96" s="34">
        <v>0</v>
      </c>
      <c r="F96" s="32">
        <v>60.741</v>
      </c>
      <c r="G96" s="32">
        <v>61.667000000000002</v>
      </c>
      <c r="H96" s="23"/>
      <c r="I96" s="11">
        <v>0</v>
      </c>
      <c r="J96" s="9">
        <v>0</v>
      </c>
      <c r="K96" s="11"/>
      <c r="L96" s="11">
        <v>0</v>
      </c>
      <c r="M96" s="9">
        <v>0</v>
      </c>
      <c r="N96" s="9">
        <v>62.12</v>
      </c>
      <c r="O96" s="10">
        <v>60.69</v>
      </c>
      <c r="P96" s="11"/>
      <c r="Q96" s="10">
        <v>0</v>
      </c>
      <c r="R96" s="10"/>
      <c r="S96" s="10">
        <v>0</v>
      </c>
      <c r="T96" s="77">
        <f t="shared" si="5"/>
        <v>245.21799999999999</v>
      </c>
      <c r="U96" s="12" cm="1">
        <f t="array" ref="U96">SUM(LARGE(E96:S96,{1,2,3,4,5,6,7,8}))/8</f>
        <v>30.652250000000002</v>
      </c>
    </row>
    <row r="97" spans="1:24" ht="13.5" customHeight="1" x14ac:dyDescent="0.45">
      <c r="A97" s="6">
        <v>7</v>
      </c>
      <c r="B97" s="40" t="s">
        <v>72</v>
      </c>
      <c r="C97" s="40" t="s">
        <v>50</v>
      </c>
      <c r="D97" s="41" t="s">
        <v>12</v>
      </c>
      <c r="E97" s="34">
        <v>63.333333333333329</v>
      </c>
      <c r="F97" s="32">
        <v>63.518999999999998</v>
      </c>
      <c r="G97" s="41"/>
      <c r="H97" s="23"/>
      <c r="I97" s="11">
        <v>60.555999999999997</v>
      </c>
      <c r="J97" s="9">
        <v>0</v>
      </c>
      <c r="K97" s="9">
        <v>0</v>
      </c>
      <c r="L97" s="10">
        <v>0</v>
      </c>
      <c r="M97" s="11"/>
      <c r="N97" s="9"/>
      <c r="O97" s="10"/>
      <c r="P97" s="9"/>
      <c r="Q97" s="10"/>
      <c r="R97" s="10"/>
      <c r="S97" s="10"/>
      <c r="T97" s="77">
        <f t="shared" si="5"/>
        <v>187.4083333333333</v>
      </c>
      <c r="U97" s="12" t="s">
        <v>244</v>
      </c>
    </row>
    <row r="98" spans="1:24" ht="13.5" customHeight="1" x14ac:dyDescent="0.45">
      <c r="A98" s="6">
        <v>8</v>
      </c>
      <c r="B98" s="40" t="s">
        <v>171</v>
      </c>
      <c r="C98" s="40" t="s">
        <v>172</v>
      </c>
      <c r="D98" s="39" t="s">
        <v>62</v>
      </c>
      <c r="E98" s="34"/>
      <c r="F98" s="36"/>
      <c r="G98" s="39"/>
      <c r="H98" s="23"/>
      <c r="I98" s="11"/>
      <c r="J98" s="11"/>
      <c r="K98" s="9">
        <v>63.847999999999999</v>
      </c>
      <c r="L98" s="9">
        <v>65.757000000000005</v>
      </c>
      <c r="M98" s="9"/>
      <c r="N98" s="9"/>
      <c r="O98" s="9"/>
      <c r="P98" s="9"/>
      <c r="Q98" s="9"/>
      <c r="R98" s="9"/>
      <c r="S98" s="10"/>
      <c r="T98" s="77">
        <f t="shared" si="5"/>
        <v>129.60500000000002</v>
      </c>
      <c r="U98" s="12" t="s">
        <v>244</v>
      </c>
    </row>
    <row r="99" spans="1:24" ht="13.5" customHeight="1" x14ac:dyDescent="0.45">
      <c r="A99" s="6">
        <v>9</v>
      </c>
      <c r="B99" s="40" t="s">
        <v>113</v>
      </c>
      <c r="C99" s="40" t="s">
        <v>107</v>
      </c>
      <c r="D99" s="39" t="s">
        <v>8</v>
      </c>
      <c r="E99" s="34"/>
      <c r="F99" s="36"/>
      <c r="G99" s="30">
        <v>63.704000000000001</v>
      </c>
      <c r="H99" s="29">
        <v>63.518999999999998</v>
      </c>
      <c r="I99" s="11"/>
      <c r="J99" s="11"/>
      <c r="K99" s="11"/>
      <c r="L99" s="9"/>
      <c r="M99" s="9"/>
      <c r="N99" s="9"/>
      <c r="O99" s="9"/>
      <c r="P99" s="9"/>
      <c r="Q99" s="9"/>
      <c r="R99" s="9"/>
      <c r="S99" s="10"/>
      <c r="T99" s="77">
        <f t="shared" si="5"/>
        <v>127.223</v>
      </c>
      <c r="U99" s="12" t="s">
        <v>244</v>
      </c>
    </row>
    <row r="100" spans="1:24" ht="13.5" customHeight="1" x14ac:dyDescent="0.45">
      <c r="A100" s="6">
        <v>10</v>
      </c>
      <c r="B100" s="40" t="s">
        <v>76</v>
      </c>
      <c r="C100" s="40" t="s">
        <v>47</v>
      </c>
      <c r="D100" s="39" t="s">
        <v>12</v>
      </c>
      <c r="E100" s="34">
        <v>0</v>
      </c>
      <c r="F100" s="36">
        <v>63.939</v>
      </c>
      <c r="G100" s="39"/>
      <c r="H100" s="23"/>
      <c r="I100" s="11"/>
      <c r="J100" s="11"/>
      <c r="K100" s="11"/>
      <c r="L100" s="9"/>
      <c r="M100" s="10">
        <v>0</v>
      </c>
      <c r="N100" s="10">
        <v>60.207999999999998</v>
      </c>
      <c r="O100" s="9"/>
      <c r="P100" s="9"/>
      <c r="Q100" s="9"/>
      <c r="R100" s="9"/>
      <c r="S100" s="10"/>
      <c r="T100" s="77">
        <f t="shared" si="5"/>
        <v>124.14699999999999</v>
      </c>
      <c r="U100" s="12" t="s">
        <v>244</v>
      </c>
    </row>
    <row r="101" spans="1:24" ht="13.5" customHeight="1" x14ac:dyDescent="0.45">
      <c r="A101" s="6">
        <v>11</v>
      </c>
      <c r="B101" s="40" t="s">
        <v>155</v>
      </c>
      <c r="C101" s="40" t="s">
        <v>133</v>
      </c>
      <c r="D101" s="41" t="s">
        <v>58</v>
      </c>
      <c r="E101" s="34"/>
      <c r="F101" s="32"/>
      <c r="G101" s="32"/>
      <c r="H101" s="23"/>
      <c r="I101" s="11"/>
      <c r="J101" s="11">
        <v>65</v>
      </c>
      <c r="K101" s="11"/>
      <c r="L101" s="11"/>
      <c r="M101" s="11"/>
      <c r="N101" s="11"/>
      <c r="O101" s="9"/>
      <c r="P101" s="11"/>
      <c r="Q101" s="9"/>
      <c r="R101" s="9"/>
      <c r="S101" s="10"/>
      <c r="T101" s="77">
        <f t="shared" si="5"/>
        <v>65</v>
      </c>
      <c r="U101" s="12" t="s">
        <v>244</v>
      </c>
    </row>
    <row r="102" spans="1:24" ht="13.5" customHeight="1" x14ac:dyDescent="0.45">
      <c r="A102" s="6">
        <v>12</v>
      </c>
      <c r="B102" s="40" t="s">
        <v>186</v>
      </c>
      <c r="C102" s="40" t="s">
        <v>187</v>
      </c>
      <c r="D102" s="39" t="s">
        <v>8</v>
      </c>
      <c r="E102" s="34"/>
      <c r="F102" s="36"/>
      <c r="G102" s="39"/>
      <c r="H102" s="23"/>
      <c r="I102" s="11"/>
      <c r="J102" s="11"/>
      <c r="K102" s="9"/>
      <c r="L102" s="11">
        <v>64.073999999999998</v>
      </c>
      <c r="M102" s="9"/>
      <c r="N102" s="9"/>
      <c r="O102" s="9"/>
      <c r="P102" s="9"/>
      <c r="Q102" s="9"/>
      <c r="R102" s="9"/>
      <c r="S102" s="10"/>
      <c r="T102" s="77">
        <f t="shared" si="5"/>
        <v>64.073999999999998</v>
      </c>
      <c r="U102" s="12" t="s">
        <v>244</v>
      </c>
    </row>
    <row r="103" spans="1:24" ht="13.5" customHeight="1" x14ac:dyDescent="0.45">
      <c r="A103" s="6">
        <v>13</v>
      </c>
      <c r="B103" s="40" t="s">
        <v>168</v>
      </c>
      <c r="C103" s="40" t="s">
        <v>143</v>
      </c>
      <c r="D103" s="39" t="s">
        <v>52</v>
      </c>
      <c r="E103" s="34"/>
      <c r="F103" s="36"/>
      <c r="G103" s="39"/>
      <c r="H103" s="23"/>
      <c r="I103" s="11"/>
      <c r="J103" s="11"/>
      <c r="K103" s="11">
        <v>60</v>
      </c>
      <c r="L103" s="9"/>
      <c r="M103" s="11">
        <v>0</v>
      </c>
      <c r="N103" s="9"/>
      <c r="O103" s="9"/>
      <c r="P103" s="9"/>
      <c r="Q103" s="9"/>
      <c r="R103" s="9"/>
      <c r="S103" s="10"/>
      <c r="T103" s="77">
        <f t="shared" si="5"/>
        <v>60</v>
      </c>
      <c r="U103" s="12" t="s">
        <v>244</v>
      </c>
    </row>
    <row r="104" spans="1:24" ht="13.5" customHeight="1" x14ac:dyDescent="0.45">
      <c r="A104" s="6"/>
      <c r="B104" s="40" t="s">
        <v>234</v>
      </c>
      <c r="C104" s="40" t="s">
        <v>235</v>
      </c>
      <c r="D104" s="39" t="s">
        <v>12</v>
      </c>
      <c r="E104" s="34"/>
      <c r="F104" s="36"/>
      <c r="G104" s="39"/>
      <c r="H104" s="23"/>
      <c r="I104" s="11"/>
      <c r="J104" s="11"/>
      <c r="K104" s="11"/>
      <c r="L104" s="9"/>
      <c r="M104" s="11"/>
      <c r="N104" s="9"/>
      <c r="O104" s="9"/>
      <c r="P104" s="9"/>
      <c r="Q104" s="9">
        <v>0</v>
      </c>
      <c r="R104" s="9"/>
      <c r="S104" s="10">
        <v>0</v>
      </c>
      <c r="T104" s="77">
        <f t="shared" si="5"/>
        <v>0</v>
      </c>
      <c r="U104" s="12" t="s">
        <v>244</v>
      </c>
    </row>
    <row r="105" spans="1:24" ht="13.5" customHeight="1" x14ac:dyDescent="0.45">
      <c r="A105" s="6"/>
      <c r="B105" s="40" t="s">
        <v>169</v>
      </c>
      <c r="C105" s="40" t="s">
        <v>170</v>
      </c>
      <c r="D105" s="39" t="s">
        <v>62</v>
      </c>
      <c r="E105" s="34"/>
      <c r="F105" s="36"/>
      <c r="G105" s="39"/>
      <c r="H105" s="23"/>
      <c r="I105" s="11"/>
      <c r="J105" s="11"/>
      <c r="K105" s="11">
        <v>0</v>
      </c>
      <c r="L105" s="11">
        <v>0</v>
      </c>
      <c r="M105" s="9"/>
      <c r="N105" s="9"/>
      <c r="O105" s="9"/>
      <c r="P105" s="9"/>
      <c r="Q105" s="9"/>
      <c r="R105" s="9"/>
      <c r="S105" s="9"/>
      <c r="T105" s="77">
        <f t="shared" si="5"/>
        <v>0</v>
      </c>
      <c r="U105" s="12" t="s">
        <v>244</v>
      </c>
    </row>
    <row r="106" spans="1:24" ht="13.5" customHeight="1" x14ac:dyDescent="0.45">
      <c r="A106" s="6"/>
      <c r="B106" s="40" t="s">
        <v>74</v>
      </c>
      <c r="C106" s="40" t="s">
        <v>75</v>
      </c>
      <c r="D106" s="41" t="s">
        <v>52</v>
      </c>
      <c r="E106" s="11">
        <v>0</v>
      </c>
      <c r="F106" s="32">
        <v>0</v>
      </c>
      <c r="G106" s="41"/>
      <c r="H106" s="23"/>
      <c r="I106" s="11"/>
      <c r="J106" s="11"/>
      <c r="K106" s="11"/>
      <c r="L106" s="11"/>
      <c r="M106" s="11"/>
      <c r="N106" s="11"/>
      <c r="O106" s="9"/>
      <c r="P106" s="9"/>
      <c r="Q106" s="9"/>
      <c r="R106" s="9"/>
      <c r="S106" s="9"/>
      <c r="T106" s="77">
        <f t="shared" si="5"/>
        <v>0</v>
      </c>
      <c r="U106" s="12" t="s">
        <v>244</v>
      </c>
    </row>
    <row r="107" spans="1:24" ht="13.5" customHeight="1" x14ac:dyDescent="0.45">
      <c r="B107" s="43"/>
      <c r="C107" s="43"/>
      <c r="D107"/>
      <c r="E107" s="38"/>
      <c r="F107"/>
      <c r="G107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26"/>
      <c r="U107" s="19"/>
    </row>
    <row r="108" spans="1:24" ht="13.5" customHeight="1" x14ac:dyDescent="0.45">
      <c r="B108" s="43"/>
      <c r="C108" s="43"/>
      <c r="D108"/>
      <c r="E108" s="38"/>
      <c r="F108"/>
      <c r="G108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</row>
    <row r="109" spans="1:24" ht="27.95" customHeight="1" x14ac:dyDescent="0.65">
      <c r="A109" s="80" t="s">
        <v>3</v>
      </c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73"/>
    </row>
    <row r="110" spans="1:24" ht="13.5" customHeight="1" x14ac:dyDescent="0.4">
      <c r="A110" s="51" t="s">
        <v>17</v>
      </c>
      <c r="B110" s="48" t="s">
        <v>18</v>
      </c>
      <c r="C110" s="48" t="s">
        <v>19</v>
      </c>
      <c r="D110" s="48" t="s">
        <v>20</v>
      </c>
      <c r="E110" s="49">
        <v>45710</v>
      </c>
      <c r="F110" s="49">
        <v>45711</v>
      </c>
      <c r="G110" s="49">
        <v>45724</v>
      </c>
      <c r="H110" s="49">
        <v>45725</v>
      </c>
      <c r="I110" s="49">
        <v>45745</v>
      </c>
      <c r="J110" s="49">
        <v>45746</v>
      </c>
      <c r="K110" s="49">
        <v>45787</v>
      </c>
      <c r="L110" s="49">
        <v>45788</v>
      </c>
      <c r="M110" s="49">
        <v>45815</v>
      </c>
      <c r="N110" s="49">
        <v>45816</v>
      </c>
      <c r="O110" s="49">
        <v>45969</v>
      </c>
      <c r="P110" s="49"/>
      <c r="Q110" s="49">
        <v>45970</v>
      </c>
      <c r="R110" s="49"/>
      <c r="S110" s="49"/>
      <c r="T110" s="49">
        <v>45990</v>
      </c>
      <c r="U110" s="49">
        <v>45991</v>
      </c>
      <c r="V110" s="50" t="s">
        <v>16</v>
      </c>
      <c r="W110" s="52"/>
    </row>
    <row r="111" spans="1:24" ht="13.5" customHeight="1" x14ac:dyDescent="0.45">
      <c r="A111" s="20">
        <v>1</v>
      </c>
      <c r="B111" s="40" t="s">
        <v>40</v>
      </c>
      <c r="C111" s="40" t="s">
        <v>78</v>
      </c>
      <c r="D111" s="39" t="s">
        <v>52</v>
      </c>
      <c r="E111" s="11">
        <v>65.555555555555557</v>
      </c>
      <c r="F111" s="36">
        <v>64.697000000000003</v>
      </c>
      <c r="G111" s="30">
        <v>70.555999999999997</v>
      </c>
      <c r="H111" s="44">
        <v>71.364000000000004</v>
      </c>
      <c r="I111" s="11">
        <v>68.147999999999996</v>
      </c>
      <c r="J111" s="9">
        <v>67.424000000000007</v>
      </c>
      <c r="K111" s="9">
        <v>68.180999999999997</v>
      </c>
      <c r="L111" s="10">
        <v>68.888000000000005</v>
      </c>
      <c r="M111" s="9">
        <v>0</v>
      </c>
      <c r="N111" s="10">
        <v>68.402000000000001</v>
      </c>
      <c r="O111" s="11"/>
      <c r="P111" s="11"/>
      <c r="Q111" s="9"/>
      <c r="R111" s="9"/>
      <c r="S111" s="9"/>
      <c r="T111" s="9"/>
      <c r="U111" s="9"/>
      <c r="V111" s="12">
        <f>SUM(E111:U111)</f>
        <v>613.21555555555551</v>
      </c>
      <c r="W111" s="19" cm="1">
        <f t="array" ref="W111">SUM(LARGE(E111:U111,{1,2,3,4,5,6,7,8}))/8</f>
        <v>68.564819444444439</v>
      </c>
    </row>
    <row r="112" spans="1:24" ht="13.5" customHeight="1" x14ac:dyDescent="0.45">
      <c r="A112" s="20">
        <v>2</v>
      </c>
      <c r="B112" s="40" t="s">
        <v>142</v>
      </c>
      <c r="C112" s="40" t="s">
        <v>143</v>
      </c>
      <c r="D112" s="41" t="s">
        <v>8</v>
      </c>
      <c r="E112" s="11"/>
      <c r="F112" s="32"/>
      <c r="G112" s="41"/>
      <c r="H112" s="23"/>
      <c r="I112" s="11">
        <v>63.889000000000003</v>
      </c>
      <c r="J112" s="9">
        <v>62.576000000000001</v>
      </c>
      <c r="K112" s="11">
        <v>66.111000000000004</v>
      </c>
      <c r="L112" s="9">
        <v>64.242000000000004</v>
      </c>
      <c r="M112" s="11">
        <v>62.683</v>
      </c>
      <c r="N112" s="9">
        <v>62.878</v>
      </c>
      <c r="O112" s="9">
        <f>71.66</f>
        <v>71.66</v>
      </c>
      <c r="P112" s="10">
        <v>63.18</v>
      </c>
      <c r="Q112" s="9">
        <f>64.394</f>
        <v>64.394000000000005</v>
      </c>
      <c r="R112" s="9"/>
      <c r="S112" s="10">
        <v>63.332999999999998</v>
      </c>
      <c r="T112" s="9">
        <v>64.242000000000004</v>
      </c>
      <c r="U112" s="10">
        <v>62.851999999999997</v>
      </c>
      <c r="V112" s="12">
        <f>SUM(E112:U112)</f>
        <v>772.03999999999985</v>
      </c>
      <c r="W112" s="19" cm="1">
        <f t="array" ref="W112">SUM(LARGE(E112:U112,{1,2,3,4,5,6,7,8}))/8</f>
        <v>65.131375000000006</v>
      </c>
      <c r="X112" s="1" t="s">
        <v>218</v>
      </c>
    </row>
    <row r="113" spans="1:23" ht="13.5" customHeight="1" x14ac:dyDescent="0.45">
      <c r="A113" s="20">
        <v>3</v>
      </c>
      <c r="B113" s="40" t="s">
        <v>79</v>
      </c>
      <c r="C113" s="40" t="s">
        <v>80</v>
      </c>
      <c r="D113" s="39" t="s">
        <v>8</v>
      </c>
      <c r="E113" s="11">
        <v>64.444444444444443</v>
      </c>
      <c r="F113" s="30">
        <v>64.814999999999998</v>
      </c>
      <c r="G113" s="30">
        <v>67.406999999999996</v>
      </c>
      <c r="H113" s="29">
        <v>65.926000000000002</v>
      </c>
      <c r="I113" s="9">
        <v>0</v>
      </c>
      <c r="J113" s="9">
        <v>0</v>
      </c>
      <c r="K113" s="11">
        <v>61.481000000000002</v>
      </c>
      <c r="L113" s="9">
        <v>60.606000000000002</v>
      </c>
      <c r="M113" s="9">
        <v>0</v>
      </c>
      <c r="N113" s="9">
        <v>60.53</v>
      </c>
      <c r="O113" s="10">
        <v>61.66</v>
      </c>
      <c r="P113" s="10"/>
      <c r="Q113" s="10">
        <v>60.417000000000002</v>
      </c>
      <c r="R113" s="10"/>
      <c r="S113" s="10"/>
      <c r="T113" s="9">
        <v>62.02</v>
      </c>
      <c r="U113" s="10">
        <v>62.406999999999996</v>
      </c>
      <c r="V113" s="12">
        <f>SUM(E113:U113)</f>
        <v>691.71344444444446</v>
      </c>
      <c r="W113" s="19" cm="1">
        <f t="array" ref="W113">SUM(LARGE(E113:U113,{1,2,3,4,5,6,7,8}))/8</f>
        <v>63.770055555555544</v>
      </c>
    </row>
    <row r="114" spans="1:23" ht="13.5" customHeight="1" x14ac:dyDescent="0.45">
      <c r="A114" s="20">
        <v>4</v>
      </c>
      <c r="B114" s="41" t="s">
        <v>81</v>
      </c>
      <c r="C114" s="41" t="s">
        <v>82</v>
      </c>
      <c r="D114" s="41" t="s">
        <v>58</v>
      </c>
      <c r="E114" s="11">
        <v>63.333333333333329</v>
      </c>
      <c r="F114" s="32">
        <v>64.259</v>
      </c>
      <c r="G114" s="41"/>
      <c r="H114" s="23"/>
      <c r="I114" s="9">
        <v>61.817999999999998</v>
      </c>
      <c r="J114" s="9">
        <v>62.121000000000002</v>
      </c>
      <c r="K114" s="9">
        <v>65.757000000000005</v>
      </c>
      <c r="L114" s="9">
        <v>61.515000000000001</v>
      </c>
      <c r="M114" s="10">
        <v>62.290999999999997</v>
      </c>
      <c r="N114" s="10">
        <v>64.027000000000001</v>
      </c>
      <c r="O114" s="10"/>
      <c r="P114" s="10"/>
      <c r="Q114" s="9"/>
      <c r="R114" s="9"/>
      <c r="S114" s="9"/>
      <c r="T114" s="10"/>
      <c r="U114" s="9"/>
      <c r="V114" s="12">
        <f>SUM(E114:U114)</f>
        <v>505.12133333333327</v>
      </c>
      <c r="W114" s="19" cm="1">
        <f t="array" ref="W114">SUM(LARGE(E114:U114,{1,2,3,4,5,6,7,8}))/8</f>
        <v>63.140166666666659</v>
      </c>
    </row>
    <row r="115" spans="1:23" ht="13.5" customHeight="1" x14ac:dyDescent="0.45">
      <c r="A115" s="20">
        <v>5</v>
      </c>
      <c r="B115" s="40" t="s">
        <v>118</v>
      </c>
      <c r="C115" s="40" t="s">
        <v>119</v>
      </c>
      <c r="D115" s="39" t="s">
        <v>8</v>
      </c>
      <c r="E115" s="11"/>
      <c r="F115" s="30"/>
      <c r="G115" s="30">
        <v>67.778000000000006</v>
      </c>
      <c r="H115" s="23"/>
      <c r="I115" s="9"/>
      <c r="J115" s="9"/>
      <c r="K115" s="9">
        <v>67.272000000000006</v>
      </c>
      <c r="L115" s="10">
        <v>65</v>
      </c>
      <c r="M115" s="9"/>
      <c r="N115" s="9"/>
      <c r="O115" s="10"/>
      <c r="P115" s="10"/>
      <c r="Q115" s="10"/>
      <c r="R115" s="10"/>
      <c r="S115" s="10"/>
      <c r="T115" s="10"/>
      <c r="U115" s="10"/>
      <c r="V115" s="12">
        <f t="shared" ref="V115:V123" si="6">SUM(E115:U115)</f>
        <v>200.05</v>
      </c>
      <c r="W115" s="12" t="s">
        <v>244</v>
      </c>
    </row>
    <row r="116" spans="1:23" ht="13.5" customHeight="1" x14ac:dyDescent="0.45">
      <c r="A116" s="20">
        <v>6</v>
      </c>
      <c r="B116" s="40" t="s">
        <v>116</v>
      </c>
      <c r="C116" s="40" t="s">
        <v>117</v>
      </c>
      <c r="D116" s="39" t="s">
        <v>8</v>
      </c>
      <c r="E116" s="11"/>
      <c r="F116" s="30"/>
      <c r="G116" s="30">
        <v>68.332999999999998</v>
      </c>
      <c r="H116" s="29">
        <v>69.814999999999998</v>
      </c>
      <c r="I116" s="9"/>
      <c r="J116" s="9"/>
      <c r="K116" s="9"/>
      <c r="L116" s="9"/>
      <c r="M116" s="9"/>
      <c r="N116" s="9"/>
      <c r="O116" s="10"/>
      <c r="P116" s="10"/>
      <c r="Q116" s="10"/>
      <c r="R116" s="10"/>
      <c r="S116" s="10"/>
      <c r="T116" s="10"/>
      <c r="U116" s="10"/>
      <c r="V116" s="12">
        <f t="shared" si="6"/>
        <v>138.148</v>
      </c>
      <c r="W116" s="12" t="s">
        <v>244</v>
      </c>
    </row>
    <row r="117" spans="1:23" ht="13.5" customHeight="1" x14ac:dyDescent="0.45">
      <c r="A117" s="20">
        <v>7</v>
      </c>
      <c r="B117" s="40" t="s">
        <v>236</v>
      </c>
      <c r="C117" s="40" t="s">
        <v>237</v>
      </c>
      <c r="D117" s="41" t="s">
        <v>238</v>
      </c>
      <c r="E117" s="11"/>
      <c r="F117" s="32"/>
      <c r="G117" s="41"/>
      <c r="H117" s="23"/>
      <c r="I117" s="11"/>
      <c r="J117" s="9"/>
      <c r="K117" s="11"/>
      <c r="L117" s="9"/>
      <c r="M117" s="11"/>
      <c r="N117" s="9"/>
      <c r="O117" s="72"/>
      <c r="P117" s="72"/>
      <c r="Q117" s="72"/>
      <c r="R117" s="72"/>
      <c r="S117" s="72"/>
      <c r="T117" s="9">
        <v>63.99</v>
      </c>
      <c r="U117" s="10">
        <v>65.138999999999996</v>
      </c>
      <c r="V117" s="12">
        <f t="shared" si="6"/>
        <v>129.12899999999999</v>
      </c>
      <c r="W117" s="12" t="s">
        <v>244</v>
      </c>
    </row>
    <row r="118" spans="1:23" ht="13.5" customHeight="1" x14ac:dyDescent="0.45">
      <c r="A118" s="20">
        <v>8</v>
      </c>
      <c r="B118" s="40" t="s">
        <v>118</v>
      </c>
      <c r="C118" s="40" t="s">
        <v>207</v>
      </c>
      <c r="D118" s="41" t="s">
        <v>8</v>
      </c>
      <c r="E118" s="11"/>
      <c r="F118" s="32"/>
      <c r="G118" s="41"/>
      <c r="H118" s="23"/>
      <c r="I118" s="11"/>
      <c r="J118" s="9"/>
      <c r="K118" s="11"/>
      <c r="L118" s="9"/>
      <c r="M118" s="11"/>
      <c r="N118" s="9"/>
      <c r="O118" s="72"/>
      <c r="P118" s="72"/>
      <c r="Q118" s="72"/>
      <c r="R118" s="72"/>
      <c r="S118" s="72"/>
      <c r="T118" s="9">
        <v>64.545000000000002</v>
      </c>
      <c r="U118" s="10">
        <v>64.167000000000002</v>
      </c>
      <c r="V118" s="12">
        <f t="shared" si="6"/>
        <v>128.71199999999999</v>
      </c>
      <c r="W118" s="12" t="s">
        <v>244</v>
      </c>
    </row>
    <row r="119" spans="1:23" ht="13.5" customHeight="1" x14ac:dyDescent="0.45">
      <c r="A119" s="20">
        <v>9</v>
      </c>
      <c r="B119" s="40" t="s">
        <v>239</v>
      </c>
      <c r="C119" s="40" t="s">
        <v>240</v>
      </c>
      <c r="D119" s="41" t="s">
        <v>8</v>
      </c>
      <c r="E119" s="11"/>
      <c r="F119" s="32"/>
      <c r="G119" s="41"/>
      <c r="H119" s="23"/>
      <c r="I119" s="11"/>
      <c r="J119" s="9"/>
      <c r="K119" s="11"/>
      <c r="L119" s="9"/>
      <c r="M119" s="11"/>
      <c r="N119" s="9"/>
      <c r="O119" s="72"/>
      <c r="P119" s="72"/>
      <c r="Q119" s="72"/>
      <c r="R119" s="72"/>
      <c r="S119" s="72"/>
      <c r="T119" s="9">
        <v>61.414000000000001</v>
      </c>
      <c r="U119" s="10">
        <v>66.081000000000003</v>
      </c>
      <c r="V119" s="12">
        <f t="shared" si="6"/>
        <v>127.495</v>
      </c>
      <c r="W119" s="12" t="s">
        <v>244</v>
      </c>
    </row>
    <row r="120" spans="1:23" ht="13.5" customHeight="1" x14ac:dyDescent="0.45">
      <c r="A120" s="20">
        <v>10</v>
      </c>
      <c r="B120" s="40" t="s">
        <v>28</v>
      </c>
      <c r="C120" s="40" t="s">
        <v>70</v>
      </c>
      <c r="D120" s="41" t="s">
        <v>8</v>
      </c>
      <c r="E120" s="11">
        <v>62.407407407407412</v>
      </c>
      <c r="F120" s="32">
        <v>63.518999999999998</v>
      </c>
      <c r="G120" s="41"/>
      <c r="H120" s="23"/>
      <c r="I120" s="9"/>
      <c r="J120" s="9"/>
      <c r="K120" s="9"/>
      <c r="L120" s="9"/>
      <c r="M120" s="9"/>
      <c r="N120" s="9"/>
      <c r="O120" s="10"/>
      <c r="P120" s="10"/>
      <c r="Q120" s="10"/>
      <c r="R120" s="10"/>
      <c r="S120" s="10"/>
      <c r="T120" s="10"/>
      <c r="U120" s="10"/>
      <c r="V120" s="12">
        <f t="shared" si="6"/>
        <v>125.92640740740741</v>
      </c>
      <c r="W120" s="12" t="s">
        <v>244</v>
      </c>
    </row>
    <row r="121" spans="1:23" ht="13.5" customHeight="1" x14ac:dyDescent="0.45">
      <c r="A121" s="20">
        <v>11</v>
      </c>
      <c r="B121" s="40" t="s">
        <v>118</v>
      </c>
      <c r="C121" s="40" t="s">
        <v>206</v>
      </c>
      <c r="D121" s="41" t="s">
        <v>8</v>
      </c>
      <c r="E121" s="11"/>
      <c r="F121" s="32"/>
      <c r="G121" s="41"/>
      <c r="H121" s="23"/>
      <c r="I121" s="11"/>
      <c r="J121" s="9"/>
      <c r="K121" s="11"/>
      <c r="L121" s="9"/>
      <c r="M121" s="11"/>
      <c r="N121" s="9"/>
      <c r="O121" s="11">
        <v>65</v>
      </c>
      <c r="P121" s="11"/>
      <c r="Q121" s="9">
        <v>0</v>
      </c>
      <c r="R121" s="9"/>
      <c r="S121" s="9"/>
      <c r="T121" s="10"/>
      <c r="U121" s="10"/>
      <c r="V121" s="12">
        <f t="shared" si="6"/>
        <v>65</v>
      </c>
      <c r="W121" s="12" t="s">
        <v>244</v>
      </c>
    </row>
    <row r="122" spans="1:23" ht="13.5" customHeight="1" x14ac:dyDescent="0.45">
      <c r="A122" s="20">
        <v>12</v>
      </c>
      <c r="B122" s="40" t="s">
        <v>144</v>
      </c>
      <c r="C122" s="40" t="s">
        <v>145</v>
      </c>
      <c r="D122" s="41" t="s">
        <v>8</v>
      </c>
      <c r="E122" s="11"/>
      <c r="F122" s="32"/>
      <c r="G122" s="41"/>
      <c r="H122" s="23"/>
      <c r="I122" s="11">
        <v>60.741</v>
      </c>
      <c r="J122" s="9">
        <v>0</v>
      </c>
      <c r="K122" s="9"/>
      <c r="L122" s="9"/>
      <c r="M122" s="9"/>
      <c r="N122" s="9"/>
      <c r="O122" s="10"/>
      <c r="P122" s="10"/>
      <c r="Q122" s="10"/>
      <c r="R122" s="10"/>
      <c r="S122" s="10"/>
      <c r="T122" s="10"/>
      <c r="U122" s="10"/>
      <c r="V122" s="12">
        <f t="shared" si="6"/>
        <v>60.741</v>
      </c>
      <c r="W122" s="12" t="s">
        <v>244</v>
      </c>
    </row>
    <row r="123" spans="1:23" ht="13.5" customHeight="1" x14ac:dyDescent="0.45">
      <c r="A123" s="20">
        <v>13</v>
      </c>
      <c r="B123" s="40" t="s">
        <v>144</v>
      </c>
      <c r="C123" s="40" t="s">
        <v>230</v>
      </c>
      <c r="D123" s="41" t="s">
        <v>8</v>
      </c>
      <c r="E123" s="11"/>
      <c r="F123" s="32"/>
      <c r="G123" s="41"/>
      <c r="H123" s="23"/>
      <c r="I123" s="11"/>
      <c r="J123" s="9"/>
      <c r="K123" s="11"/>
      <c r="L123" s="9"/>
      <c r="M123" s="11"/>
      <c r="N123" s="9"/>
      <c r="O123" s="72"/>
      <c r="P123" s="72"/>
      <c r="Q123" s="72"/>
      <c r="R123" s="72"/>
      <c r="S123" s="72"/>
      <c r="T123" s="9">
        <v>0</v>
      </c>
      <c r="U123" s="10">
        <v>0</v>
      </c>
      <c r="V123" s="12">
        <f t="shared" si="6"/>
        <v>0</v>
      </c>
      <c r="W123" s="12" t="s">
        <v>244</v>
      </c>
    </row>
    <row r="124" spans="1:23" ht="13.5" customHeight="1" x14ac:dyDescent="0.45">
      <c r="A124" s="27"/>
      <c r="B124" s="14"/>
      <c r="C124" s="14"/>
      <c r="D124" s="14"/>
      <c r="E124" s="15"/>
      <c r="F124" s="16"/>
      <c r="G124" s="18"/>
      <c r="H124" s="16"/>
      <c r="I124" s="18"/>
      <c r="J124" s="18"/>
      <c r="K124" s="16"/>
      <c r="L124" s="16"/>
      <c r="M124" s="16"/>
      <c r="N124" s="16"/>
      <c r="O124" s="16"/>
      <c r="P124" s="18"/>
      <c r="Q124" s="16"/>
      <c r="R124" s="16"/>
      <c r="S124" s="16"/>
      <c r="T124" s="26"/>
      <c r="U124" s="19"/>
    </row>
    <row r="125" spans="1:23" ht="27.4" customHeight="1" x14ac:dyDescent="0.65">
      <c r="A125" s="80" t="s">
        <v>48</v>
      </c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73"/>
    </row>
    <row r="126" spans="1:23" ht="13.5" customHeight="1" x14ac:dyDescent="0.4">
      <c r="A126" s="51" t="s">
        <v>17</v>
      </c>
      <c r="B126" s="48" t="s">
        <v>18</v>
      </c>
      <c r="C126" s="48" t="s">
        <v>19</v>
      </c>
      <c r="D126" s="48" t="s">
        <v>20</v>
      </c>
      <c r="E126" s="49">
        <v>45710</v>
      </c>
      <c r="F126" s="49">
        <v>45711</v>
      </c>
      <c r="G126" s="49">
        <v>45724</v>
      </c>
      <c r="H126" s="49">
        <v>45725</v>
      </c>
      <c r="I126" s="49">
        <v>45745</v>
      </c>
      <c r="J126" s="49">
        <v>45746</v>
      </c>
      <c r="K126" s="49">
        <v>45787</v>
      </c>
      <c r="L126" s="49">
        <v>45788</v>
      </c>
      <c r="M126" s="49">
        <v>45815</v>
      </c>
      <c r="N126" s="49">
        <v>45816</v>
      </c>
      <c r="O126" s="49">
        <v>45969</v>
      </c>
      <c r="P126" s="49">
        <v>45970</v>
      </c>
      <c r="Q126" s="49">
        <v>45990</v>
      </c>
      <c r="R126" s="49"/>
      <c r="S126" s="49">
        <v>45991</v>
      </c>
      <c r="T126" s="50" t="s">
        <v>16</v>
      </c>
      <c r="U126" s="52" t="s">
        <v>221</v>
      </c>
    </row>
    <row r="127" spans="1:23" ht="13.5" customHeight="1" x14ac:dyDescent="0.45">
      <c r="A127" s="20">
        <v>1</v>
      </c>
      <c r="B127" s="7" t="s">
        <v>29</v>
      </c>
      <c r="C127" s="7" t="s">
        <v>30</v>
      </c>
      <c r="D127" s="7" t="s">
        <v>62</v>
      </c>
      <c r="E127" s="25">
        <v>0</v>
      </c>
      <c r="F127" s="10">
        <v>62.360999999999997</v>
      </c>
      <c r="G127" s="10">
        <v>61.667000000000002</v>
      </c>
      <c r="H127" s="10">
        <v>60.832999999999998</v>
      </c>
      <c r="I127" s="9"/>
      <c r="J127" s="9"/>
      <c r="K127" s="9">
        <v>60.756999999999998</v>
      </c>
      <c r="L127" s="9">
        <v>61.817999999999998</v>
      </c>
      <c r="M127" s="9">
        <v>60.226999999999997</v>
      </c>
      <c r="N127" s="9">
        <v>60.756999999999998</v>
      </c>
      <c r="O127" s="11">
        <v>66.48</v>
      </c>
      <c r="P127" s="11">
        <v>65</v>
      </c>
      <c r="Q127" s="9">
        <v>0</v>
      </c>
      <c r="R127" s="9"/>
      <c r="S127" s="10">
        <v>0</v>
      </c>
      <c r="T127" s="12">
        <f>SUM(E127:S127)</f>
        <v>559.9</v>
      </c>
      <c r="U127" s="19" cm="1">
        <f t="array" ref="U127">SUM(LARGE(E127:S127,{1,2,3,4,5,6,7,8}))/8</f>
        <v>62.459125</v>
      </c>
    </row>
    <row r="128" spans="1:23" ht="13.5" customHeight="1" x14ac:dyDescent="0.45">
      <c r="A128" s="27"/>
      <c r="B128" s="14"/>
      <c r="C128" s="14"/>
      <c r="D128" s="14"/>
      <c r="E128" s="15"/>
      <c r="F128" s="16"/>
      <c r="G128" s="18"/>
      <c r="H128" s="16"/>
      <c r="I128" s="18"/>
      <c r="J128" s="18"/>
      <c r="K128" s="16"/>
      <c r="L128" s="16"/>
      <c r="M128" s="16"/>
      <c r="N128" s="16"/>
      <c r="O128" s="16"/>
      <c r="P128" s="18"/>
      <c r="Q128" s="16"/>
      <c r="R128" s="16"/>
      <c r="S128" s="16"/>
      <c r="T128" s="26"/>
      <c r="U128" s="19"/>
    </row>
    <row r="129" spans="1:22" ht="13.5" customHeight="1" x14ac:dyDescent="0.4"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</row>
    <row r="130" spans="1:22" ht="29.25" customHeight="1" x14ac:dyDescent="0.65">
      <c r="A130" s="80" t="s">
        <v>4</v>
      </c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73"/>
    </row>
    <row r="131" spans="1:22" ht="17.25" customHeight="1" x14ac:dyDescent="0.4">
      <c r="A131" s="51" t="s">
        <v>17</v>
      </c>
      <c r="B131" s="48" t="s">
        <v>18</v>
      </c>
      <c r="C131" s="48" t="s">
        <v>19</v>
      </c>
      <c r="D131" s="48" t="s">
        <v>20</v>
      </c>
      <c r="E131" s="49">
        <v>45710</v>
      </c>
      <c r="F131" s="49">
        <v>45711</v>
      </c>
      <c r="G131" s="49">
        <v>45724</v>
      </c>
      <c r="H131" s="49">
        <v>45725</v>
      </c>
      <c r="I131" s="49">
        <v>45745</v>
      </c>
      <c r="J131" s="49">
        <v>45746</v>
      </c>
      <c r="K131" s="49">
        <v>45787</v>
      </c>
      <c r="L131" s="49">
        <v>45788</v>
      </c>
      <c r="M131" s="49">
        <v>45815</v>
      </c>
      <c r="N131" s="49">
        <v>45816</v>
      </c>
      <c r="O131" s="49">
        <v>45969</v>
      </c>
      <c r="P131" s="49">
        <v>45970</v>
      </c>
      <c r="Q131" s="49">
        <v>45990</v>
      </c>
      <c r="R131" s="49"/>
      <c r="S131" s="49">
        <v>45991</v>
      </c>
      <c r="T131" s="50" t="s">
        <v>16</v>
      </c>
      <c r="U131" s="52" t="s">
        <v>221</v>
      </c>
    </row>
    <row r="132" spans="1:22" ht="13.5" customHeight="1" x14ac:dyDescent="0.45">
      <c r="A132" s="20">
        <v>1</v>
      </c>
      <c r="B132" s="39" t="s">
        <v>132</v>
      </c>
      <c r="C132" s="39" t="s">
        <v>133</v>
      </c>
      <c r="D132" s="39" t="s">
        <v>58</v>
      </c>
      <c r="E132" s="8"/>
      <c r="F132" s="11"/>
      <c r="G132" s="11"/>
      <c r="H132" s="11"/>
      <c r="I132" s="11"/>
      <c r="J132" s="11"/>
      <c r="K132" s="9"/>
      <c r="L132" s="9"/>
      <c r="M132" s="11">
        <v>63.142000000000003</v>
      </c>
      <c r="N132" s="11">
        <v>66.070999999999998</v>
      </c>
      <c r="O132" s="10"/>
      <c r="P132" s="9"/>
      <c r="Q132" s="11">
        <v>64.856999999999999</v>
      </c>
      <c r="R132" s="11"/>
      <c r="S132" s="11">
        <v>62.094999999999999</v>
      </c>
      <c r="T132" s="12">
        <f>SUM(E132:S132)</f>
        <v>256.16499999999996</v>
      </c>
      <c r="U132" s="19"/>
    </row>
    <row r="133" spans="1:22" ht="13.5" customHeight="1" x14ac:dyDescent="0.45">
      <c r="A133" s="20">
        <v>2</v>
      </c>
      <c r="B133" s="39" t="s">
        <v>156</v>
      </c>
      <c r="C133" s="39" t="s">
        <v>157</v>
      </c>
      <c r="D133" s="39" t="s">
        <v>58</v>
      </c>
      <c r="E133" s="8"/>
      <c r="F133" s="11"/>
      <c r="G133" s="11"/>
      <c r="H133" s="11"/>
      <c r="I133" s="11">
        <v>66.286000000000001</v>
      </c>
      <c r="J133" s="11">
        <v>61.570999999999998</v>
      </c>
      <c r="K133" s="9"/>
      <c r="L133" s="9"/>
      <c r="M133" s="10"/>
      <c r="N133" s="9"/>
      <c r="O133" s="10"/>
      <c r="P133" s="9"/>
      <c r="Q133" s="10"/>
      <c r="R133" s="10"/>
      <c r="S133" s="9"/>
      <c r="T133" s="12">
        <f>SUM(E133:S133)</f>
        <v>127.857</v>
      </c>
      <c r="U133" s="19"/>
    </row>
    <row r="134" spans="1:22" ht="13.5" customHeight="1" x14ac:dyDescent="0.45">
      <c r="A134" s="20">
        <v>3</v>
      </c>
      <c r="B134" s="39" t="s">
        <v>156</v>
      </c>
      <c r="C134" s="39" t="s">
        <v>173</v>
      </c>
      <c r="D134" s="39" t="s">
        <v>58</v>
      </c>
      <c r="E134" s="8"/>
      <c r="F134" s="11"/>
      <c r="G134" s="11"/>
      <c r="H134" s="11"/>
      <c r="I134" s="11"/>
      <c r="J134" s="11"/>
      <c r="K134" s="11">
        <v>0</v>
      </c>
      <c r="L134" s="11">
        <v>64.427999999999997</v>
      </c>
      <c r="M134" s="10"/>
      <c r="N134" s="9"/>
      <c r="O134" s="10"/>
      <c r="P134" s="9"/>
      <c r="Q134" s="10"/>
      <c r="R134" s="10"/>
      <c r="S134" s="9"/>
      <c r="T134" s="12">
        <f>SUM(E134:S134)</f>
        <v>64.427999999999997</v>
      </c>
      <c r="U134" s="19"/>
    </row>
    <row r="135" spans="1:22" ht="13.5" customHeight="1" x14ac:dyDescent="0.45">
      <c r="A135" s="20"/>
      <c r="B135" s="39" t="s">
        <v>21</v>
      </c>
      <c r="C135" s="39" t="s">
        <v>83</v>
      </c>
      <c r="D135" s="39" t="s">
        <v>8</v>
      </c>
      <c r="E135" s="8">
        <v>0</v>
      </c>
      <c r="F135" s="11">
        <v>0</v>
      </c>
      <c r="G135" s="11">
        <v>0</v>
      </c>
      <c r="H135" s="11">
        <v>0</v>
      </c>
      <c r="I135" s="11">
        <v>0</v>
      </c>
      <c r="J135" s="11">
        <v>0</v>
      </c>
      <c r="K135" s="9"/>
      <c r="L135" s="9"/>
      <c r="M135" s="10"/>
      <c r="N135" s="9"/>
      <c r="O135" s="10"/>
      <c r="P135" s="9"/>
      <c r="Q135" s="10"/>
      <c r="R135" s="10"/>
      <c r="S135" s="9"/>
      <c r="T135" s="12">
        <f>SUM(E135:S135)</f>
        <v>0</v>
      </c>
      <c r="U135" s="19"/>
    </row>
    <row r="136" spans="1:22" ht="13.5" customHeight="1" x14ac:dyDescent="0.4"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</row>
    <row r="137" spans="1:22" ht="27.95" customHeight="1" x14ac:dyDescent="0.65">
      <c r="A137" s="80" t="s">
        <v>5</v>
      </c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73"/>
    </row>
    <row r="138" spans="1:22" ht="13.5" customHeight="1" x14ac:dyDescent="0.4">
      <c r="A138" s="51" t="s">
        <v>17</v>
      </c>
      <c r="B138" s="48" t="s">
        <v>18</v>
      </c>
      <c r="C138" s="48" t="s">
        <v>19</v>
      </c>
      <c r="D138" s="48" t="s">
        <v>20</v>
      </c>
      <c r="E138" s="49">
        <v>45710</v>
      </c>
      <c r="F138" s="49">
        <v>45711</v>
      </c>
      <c r="G138" s="49">
        <v>45724</v>
      </c>
      <c r="H138" s="49">
        <v>45725</v>
      </c>
      <c r="I138" s="49">
        <v>45745</v>
      </c>
      <c r="J138" s="49">
        <v>45746</v>
      </c>
      <c r="K138" s="49">
        <v>45787</v>
      </c>
      <c r="L138" s="49">
        <v>45788</v>
      </c>
      <c r="M138" s="49">
        <v>45815</v>
      </c>
      <c r="N138" s="49">
        <v>45816</v>
      </c>
      <c r="O138" s="49">
        <v>45969</v>
      </c>
      <c r="P138" s="49">
        <v>45970</v>
      </c>
      <c r="Q138" s="49">
        <v>45990</v>
      </c>
      <c r="R138" s="49"/>
      <c r="S138" s="49">
        <v>45991</v>
      </c>
      <c r="T138" s="52" t="s">
        <v>16</v>
      </c>
      <c r="U138" s="52" t="s">
        <v>221</v>
      </c>
    </row>
    <row r="139" spans="1:22" ht="13.5" customHeight="1" x14ac:dyDescent="0.45">
      <c r="A139" s="6">
        <v>1</v>
      </c>
      <c r="B139" s="7" t="s">
        <v>140</v>
      </c>
      <c r="C139" s="7" t="s">
        <v>141</v>
      </c>
      <c r="D139" s="7" t="s">
        <v>8</v>
      </c>
      <c r="E139" s="12"/>
      <c r="F139" s="11"/>
      <c r="G139" s="11"/>
      <c r="H139" s="11"/>
      <c r="I139" s="11">
        <v>62</v>
      </c>
      <c r="J139" s="11">
        <v>62.570999999999998</v>
      </c>
      <c r="K139" s="11">
        <v>64.713999999999999</v>
      </c>
      <c r="L139" s="9">
        <v>65.385000000000005</v>
      </c>
      <c r="M139" s="9">
        <v>64.551000000000002</v>
      </c>
      <c r="N139" s="9">
        <v>65.257000000000005</v>
      </c>
      <c r="O139" s="11"/>
      <c r="P139" s="11"/>
      <c r="Q139" s="9">
        <f>64.131</f>
        <v>64.131</v>
      </c>
      <c r="R139" s="10">
        <v>64.643000000000001</v>
      </c>
      <c r="S139" s="10">
        <v>64.840999999999994</v>
      </c>
      <c r="T139" s="12">
        <f>SUM(E139:S139)</f>
        <v>578.09300000000007</v>
      </c>
      <c r="U139" s="19" cm="1">
        <f t="array" ref="U139">SUM(LARGE(E139:S139,{1,2,3,4,5,6,7,8}))/8</f>
        <v>64.511625000000009</v>
      </c>
      <c r="V139" s="19" t="s">
        <v>241</v>
      </c>
    </row>
    <row r="140" spans="1:22" ht="13.5" customHeight="1" x14ac:dyDescent="0.45">
      <c r="A140" s="6">
        <v>2</v>
      </c>
      <c r="B140" s="7" t="s">
        <v>116</v>
      </c>
      <c r="C140" s="7" t="s">
        <v>121</v>
      </c>
      <c r="D140" s="7" t="s">
        <v>8</v>
      </c>
      <c r="E140" s="12"/>
      <c r="F140" s="11"/>
      <c r="G140" s="11">
        <v>61.286000000000001</v>
      </c>
      <c r="H140" s="11">
        <v>60.856999999999999</v>
      </c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2">
        <f>SUM(E140:S140)</f>
        <v>122.143</v>
      </c>
      <c r="U140" s="19"/>
    </row>
    <row r="141" spans="1:22" ht="13.5" customHeight="1" x14ac:dyDescent="0.45">
      <c r="B141" s="14"/>
      <c r="C141" s="14"/>
      <c r="D141" s="14"/>
      <c r="E141" s="19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9"/>
      <c r="U141" s="19"/>
    </row>
    <row r="142" spans="1:22" ht="27" customHeight="1" x14ac:dyDescent="0.65">
      <c r="A142" s="80" t="s">
        <v>6</v>
      </c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73"/>
    </row>
    <row r="143" spans="1:22" ht="13.5" customHeight="1" x14ac:dyDescent="0.4">
      <c r="A143" s="51" t="s">
        <v>17</v>
      </c>
      <c r="B143" s="48" t="s">
        <v>18</v>
      </c>
      <c r="C143" s="48" t="s">
        <v>19</v>
      </c>
      <c r="D143" s="48" t="s">
        <v>20</v>
      </c>
      <c r="E143" s="49">
        <v>45710</v>
      </c>
      <c r="F143" s="49">
        <v>45711</v>
      </c>
      <c r="G143" s="49">
        <v>45724</v>
      </c>
      <c r="H143" s="49">
        <v>45725</v>
      </c>
      <c r="I143" s="49">
        <v>45745</v>
      </c>
      <c r="J143" s="49">
        <v>45746</v>
      </c>
      <c r="K143" s="49">
        <v>45787</v>
      </c>
      <c r="L143" s="49">
        <v>45788</v>
      </c>
      <c r="M143" s="49">
        <v>45815</v>
      </c>
      <c r="N143" s="49">
        <v>45816</v>
      </c>
      <c r="O143" s="49">
        <v>45969</v>
      </c>
      <c r="P143" s="49">
        <v>45970</v>
      </c>
      <c r="Q143" s="49">
        <v>45990</v>
      </c>
      <c r="R143" s="49"/>
      <c r="S143" s="49">
        <v>45991</v>
      </c>
      <c r="T143" s="50" t="s">
        <v>16</v>
      </c>
      <c r="U143" s="52" t="s">
        <v>221</v>
      </c>
    </row>
    <row r="144" spans="1:22" ht="13.5" customHeight="1" x14ac:dyDescent="0.45">
      <c r="A144" s="6">
        <v>1</v>
      </c>
      <c r="B144" s="40" t="s">
        <v>45</v>
      </c>
      <c r="C144" s="40" t="s">
        <v>99</v>
      </c>
      <c r="D144" s="41" t="s">
        <v>12</v>
      </c>
      <c r="E144" s="29">
        <v>60.945999999999998</v>
      </c>
      <c r="F144" s="9">
        <v>65.132000000000005</v>
      </c>
      <c r="G144" s="11"/>
      <c r="H144" s="11"/>
      <c r="I144" s="9">
        <v>68.552999999999997</v>
      </c>
      <c r="J144" s="10">
        <v>65</v>
      </c>
      <c r="K144" s="9">
        <v>67.105000000000004</v>
      </c>
      <c r="L144" s="10">
        <v>60.625</v>
      </c>
      <c r="M144" s="10">
        <v>66.375</v>
      </c>
      <c r="N144" s="10">
        <v>64.25</v>
      </c>
      <c r="O144" s="9">
        <v>71.31</v>
      </c>
      <c r="P144" s="10">
        <v>66.875</v>
      </c>
      <c r="Q144" s="9">
        <v>67.018000000000001</v>
      </c>
      <c r="R144" s="9"/>
      <c r="S144" s="10">
        <v>67.457999999999998</v>
      </c>
      <c r="T144" s="12">
        <f t="shared" ref="T144:T150" si="7">SUM(E144:S144)</f>
        <v>790.64700000000005</v>
      </c>
      <c r="U144" s="19" cm="1">
        <f t="array" ref="U144">SUM(LARGE(E144:S144,{1,2,3,4,5,6,7,8}))/8</f>
        <v>67.478250000000003</v>
      </c>
    </row>
    <row r="145" spans="1:22" ht="13.5" customHeight="1" x14ac:dyDescent="0.45">
      <c r="A145" s="6">
        <v>2</v>
      </c>
      <c r="B145" s="40" t="s">
        <v>97</v>
      </c>
      <c r="C145" s="40" t="s">
        <v>98</v>
      </c>
      <c r="D145" s="39" t="s">
        <v>8</v>
      </c>
      <c r="E145" s="11">
        <v>61.621621621621628</v>
      </c>
      <c r="F145" s="9">
        <v>0</v>
      </c>
      <c r="G145" s="11">
        <v>60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11">
        <v>0</v>
      </c>
      <c r="N145" s="9">
        <v>0</v>
      </c>
      <c r="O145" s="10">
        <v>64.36</v>
      </c>
      <c r="P145" s="10">
        <v>62.75</v>
      </c>
      <c r="Q145" s="9">
        <v>0</v>
      </c>
      <c r="R145" s="9"/>
      <c r="S145" s="10">
        <v>61.292000000000002</v>
      </c>
      <c r="T145" s="12">
        <f t="shared" si="7"/>
        <v>310.0236216216216</v>
      </c>
      <c r="U145" s="19" cm="1">
        <f t="array" ref="U145">SUM(LARGE(E145:S145,{1,2,3,4,5,6,7,8}))/8</f>
        <v>38.7529527027027</v>
      </c>
    </row>
    <row r="146" spans="1:22" ht="13.5" customHeight="1" x14ac:dyDescent="0.45">
      <c r="A146" s="6">
        <v>3</v>
      </c>
      <c r="B146" s="39" t="s">
        <v>100</v>
      </c>
      <c r="C146" s="39" t="s">
        <v>46</v>
      </c>
      <c r="D146" s="39" t="s">
        <v>12</v>
      </c>
      <c r="E146" s="29">
        <v>60.676000000000002</v>
      </c>
      <c r="F146" s="9">
        <v>64.736999999999995</v>
      </c>
      <c r="G146" s="11"/>
      <c r="H146" s="11"/>
      <c r="I146" s="9">
        <v>62.631999999999998</v>
      </c>
      <c r="J146" s="10">
        <v>60</v>
      </c>
      <c r="K146" s="11"/>
      <c r="L146" s="11"/>
      <c r="M146" s="11"/>
      <c r="N146" s="11"/>
      <c r="O146" s="11"/>
      <c r="P146" s="11"/>
      <c r="Q146" s="11"/>
      <c r="R146" s="11"/>
      <c r="S146" s="10"/>
      <c r="T146" s="12">
        <f t="shared" si="7"/>
        <v>248.04499999999999</v>
      </c>
      <c r="U146" s="19"/>
    </row>
    <row r="147" spans="1:22" ht="13.5" customHeight="1" x14ac:dyDescent="0.45">
      <c r="A147" s="6">
        <v>4</v>
      </c>
      <c r="B147" s="40" t="s">
        <v>136</v>
      </c>
      <c r="C147" s="40" t="s">
        <v>137</v>
      </c>
      <c r="D147" s="39" t="s">
        <v>8</v>
      </c>
      <c r="E147" s="11"/>
      <c r="F147" s="9"/>
      <c r="G147" s="11"/>
      <c r="H147" s="9"/>
      <c r="I147" s="11">
        <v>60.811</v>
      </c>
      <c r="J147" s="11">
        <v>0</v>
      </c>
      <c r="K147" s="11">
        <v>0</v>
      </c>
      <c r="L147" s="9">
        <v>0</v>
      </c>
      <c r="M147" s="11">
        <v>60.811</v>
      </c>
      <c r="N147" s="11">
        <v>61.081000000000003</v>
      </c>
      <c r="O147" s="9">
        <v>63.81</v>
      </c>
      <c r="P147" s="9">
        <v>0</v>
      </c>
      <c r="Q147" s="9">
        <f>0+0</f>
        <v>0</v>
      </c>
      <c r="R147" s="10">
        <v>0</v>
      </c>
      <c r="S147" s="10">
        <v>0</v>
      </c>
      <c r="T147" s="12">
        <f t="shared" si="7"/>
        <v>246.51300000000001</v>
      </c>
      <c r="U147" s="19" cm="1">
        <f t="array" ref="U147">SUM(LARGE(E147:S147,{1,2,3,4,5,6,7,8}))/8</f>
        <v>30.814125000000001</v>
      </c>
      <c r="V147" s="19" t="s">
        <v>242</v>
      </c>
    </row>
    <row r="148" spans="1:22" ht="13.5" customHeight="1" x14ac:dyDescent="0.45">
      <c r="A148" s="6">
        <v>5</v>
      </c>
      <c r="B148" s="40" t="s">
        <v>174</v>
      </c>
      <c r="C148" s="40" t="s">
        <v>125</v>
      </c>
      <c r="D148" s="39" t="s">
        <v>112</v>
      </c>
      <c r="E148" s="11"/>
      <c r="F148" s="9"/>
      <c r="G148" s="11"/>
      <c r="H148" s="9"/>
      <c r="I148" s="9"/>
      <c r="J148" s="9"/>
      <c r="K148" s="11">
        <v>61.892000000000003</v>
      </c>
      <c r="L148" s="11">
        <v>62.567999999999998</v>
      </c>
      <c r="M148" s="9"/>
      <c r="N148" s="9"/>
      <c r="O148" s="9"/>
      <c r="P148" s="9"/>
      <c r="Q148" s="10"/>
      <c r="R148" s="10"/>
      <c r="S148" s="10"/>
      <c r="T148" s="12">
        <f t="shared" si="7"/>
        <v>124.46000000000001</v>
      </c>
      <c r="U148" s="19"/>
    </row>
    <row r="149" spans="1:22" ht="13.5" customHeight="1" x14ac:dyDescent="0.45">
      <c r="A149" s="6">
        <v>6</v>
      </c>
      <c r="B149" s="40" t="s">
        <v>156</v>
      </c>
      <c r="C149" s="40" t="s">
        <v>173</v>
      </c>
      <c r="D149" s="39" t="s">
        <v>8</v>
      </c>
      <c r="E149" s="11"/>
      <c r="F149" s="9"/>
      <c r="G149" s="11"/>
      <c r="H149" s="9"/>
      <c r="I149" s="11"/>
      <c r="J149" s="11"/>
      <c r="K149" s="11"/>
      <c r="L149" s="9"/>
      <c r="M149" s="11"/>
      <c r="N149" s="11"/>
      <c r="O149" s="9"/>
      <c r="P149" s="9"/>
      <c r="Q149" s="9">
        <v>0</v>
      </c>
      <c r="R149" s="9"/>
      <c r="S149" s="10">
        <v>0</v>
      </c>
      <c r="T149" s="12">
        <f t="shared" si="7"/>
        <v>0</v>
      </c>
      <c r="U149" s="19"/>
    </row>
    <row r="150" spans="1:22" ht="13.5" customHeight="1" x14ac:dyDescent="0.45">
      <c r="A150" s="6"/>
      <c r="B150" s="40" t="s">
        <v>175</v>
      </c>
      <c r="C150" s="40" t="s">
        <v>176</v>
      </c>
      <c r="D150" s="39" t="s">
        <v>52</v>
      </c>
      <c r="E150" s="11"/>
      <c r="F150" s="9"/>
      <c r="G150" s="11"/>
      <c r="H150" s="9"/>
      <c r="I150" s="9"/>
      <c r="J150" s="9"/>
      <c r="K150" s="11">
        <v>0</v>
      </c>
      <c r="L150" s="11"/>
      <c r="M150" s="9"/>
      <c r="N150" s="9"/>
      <c r="O150" s="9"/>
      <c r="P150" s="9"/>
      <c r="Q150" s="10"/>
      <c r="R150" s="10"/>
      <c r="S150" s="9"/>
      <c r="T150" s="12">
        <f t="shared" si="7"/>
        <v>0</v>
      </c>
      <c r="U150" s="19"/>
    </row>
    <row r="151" spans="1:22" ht="13.5" customHeight="1" x14ac:dyDescent="0.4"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</row>
    <row r="152" spans="1:22" ht="27" customHeight="1" x14ac:dyDescent="0.65">
      <c r="A152" s="80" t="s">
        <v>7</v>
      </c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73"/>
    </row>
    <row r="153" spans="1:22" ht="13.5" customHeight="1" x14ac:dyDescent="0.4">
      <c r="A153" s="51" t="s">
        <v>17</v>
      </c>
      <c r="B153" s="48" t="s">
        <v>18</v>
      </c>
      <c r="C153" s="48" t="s">
        <v>19</v>
      </c>
      <c r="D153" s="48" t="s">
        <v>20</v>
      </c>
      <c r="E153" s="49">
        <v>45710</v>
      </c>
      <c r="F153" s="49">
        <v>45711</v>
      </c>
      <c r="G153" s="49">
        <v>45724</v>
      </c>
      <c r="H153" s="49">
        <v>45725</v>
      </c>
      <c r="I153" s="49">
        <v>45745</v>
      </c>
      <c r="J153" s="49">
        <v>45746</v>
      </c>
      <c r="K153" s="49">
        <v>45787</v>
      </c>
      <c r="L153" s="49">
        <v>45788</v>
      </c>
      <c r="M153" s="49">
        <v>45815</v>
      </c>
      <c r="N153" s="49">
        <v>45816</v>
      </c>
      <c r="O153" s="49">
        <v>45969</v>
      </c>
      <c r="P153" s="49">
        <v>45970</v>
      </c>
      <c r="Q153" s="49">
        <v>45990</v>
      </c>
      <c r="R153" s="49"/>
      <c r="S153" s="49">
        <v>45991</v>
      </c>
      <c r="T153" s="50" t="s">
        <v>16</v>
      </c>
      <c r="U153" s="52" t="s">
        <v>221</v>
      </c>
    </row>
    <row r="154" spans="1:22" ht="13.5" customHeight="1" x14ac:dyDescent="0.45">
      <c r="A154" s="20">
        <v>1</v>
      </c>
      <c r="B154" s="40" t="s">
        <v>142</v>
      </c>
      <c r="C154" s="40" t="s">
        <v>146</v>
      </c>
      <c r="D154" s="39" t="s">
        <v>8</v>
      </c>
      <c r="E154" s="11"/>
      <c r="F154" s="9"/>
      <c r="G154" s="11"/>
      <c r="H154" s="11"/>
      <c r="I154" s="11">
        <v>0</v>
      </c>
      <c r="J154" s="11">
        <v>0</v>
      </c>
      <c r="K154" s="11">
        <v>61.756999999999998</v>
      </c>
      <c r="L154" s="9">
        <v>61.973999999999997</v>
      </c>
      <c r="M154" s="9">
        <v>62.566000000000003</v>
      </c>
      <c r="N154" s="10">
        <v>63.813000000000002</v>
      </c>
      <c r="O154" s="10">
        <v>64</v>
      </c>
      <c r="P154" s="10">
        <v>62.375</v>
      </c>
      <c r="Q154" s="9">
        <v>62.325000000000003</v>
      </c>
      <c r="R154" s="9"/>
      <c r="S154" s="10">
        <v>0</v>
      </c>
      <c r="T154" s="12">
        <f t="shared" ref="T154:T160" si="8">SUM(E154:S154)</f>
        <v>438.81</v>
      </c>
      <c r="U154" s="19" cm="1">
        <f t="array" ref="U154">SUM(LARGE(E154:S154,{1,2,3,4,5,6,7,8}))/8</f>
        <v>54.85125</v>
      </c>
    </row>
    <row r="155" spans="1:22" ht="13.5" customHeight="1" x14ac:dyDescent="0.45">
      <c r="A155" s="55">
        <v>2</v>
      </c>
      <c r="B155" s="56" t="s">
        <v>40</v>
      </c>
      <c r="C155" s="56" t="s">
        <v>51</v>
      </c>
      <c r="D155" s="57" t="s">
        <v>52</v>
      </c>
      <c r="E155" s="58">
        <v>60.459000000000003</v>
      </c>
      <c r="F155" s="59">
        <v>64.341999999999999</v>
      </c>
      <c r="G155" s="58">
        <v>62.838000000000001</v>
      </c>
      <c r="H155" s="58">
        <v>63.420999999999999</v>
      </c>
      <c r="I155" s="58"/>
      <c r="J155" s="59"/>
      <c r="K155" s="9"/>
      <c r="L155" s="9"/>
      <c r="M155" s="9"/>
      <c r="N155" s="9"/>
      <c r="O155" s="9"/>
      <c r="P155" s="9"/>
      <c r="Q155" s="10"/>
      <c r="R155" s="10"/>
      <c r="S155" s="10"/>
      <c r="T155" s="12">
        <f t="shared" si="8"/>
        <v>251.06</v>
      </c>
      <c r="U155" s="19"/>
    </row>
    <row r="156" spans="1:22" ht="13.5" customHeight="1" x14ac:dyDescent="0.45">
      <c r="A156" s="20">
        <v>3</v>
      </c>
      <c r="B156" s="56" t="s">
        <v>102</v>
      </c>
      <c r="C156" s="56" t="s">
        <v>120</v>
      </c>
      <c r="D156" s="57" t="s">
        <v>8</v>
      </c>
      <c r="E156" s="58"/>
      <c r="F156" s="59"/>
      <c r="G156" s="58">
        <v>66.757000000000005</v>
      </c>
      <c r="H156" s="58">
        <v>67.703000000000003</v>
      </c>
      <c r="I156" s="58"/>
      <c r="J156" s="59"/>
      <c r="K156" s="9"/>
      <c r="L156" s="9"/>
      <c r="M156" s="9"/>
      <c r="N156" s="9"/>
      <c r="O156" s="9"/>
      <c r="P156" s="9"/>
      <c r="Q156" s="10"/>
      <c r="R156" s="10"/>
      <c r="S156" s="10"/>
      <c r="T156" s="12">
        <f t="shared" si="8"/>
        <v>134.46</v>
      </c>
      <c r="U156" s="19"/>
    </row>
    <row r="157" spans="1:22" ht="13.5" customHeight="1" x14ac:dyDescent="0.45">
      <c r="A157" s="55">
        <v>4</v>
      </c>
      <c r="B157" s="61" t="s">
        <v>138</v>
      </c>
      <c r="C157" s="61" t="s">
        <v>139</v>
      </c>
      <c r="D157" s="61" t="s">
        <v>58</v>
      </c>
      <c r="E157" s="62"/>
      <c r="F157" s="62"/>
      <c r="G157" s="62"/>
      <c r="H157" s="62"/>
      <c r="I157" s="58">
        <v>64.864999999999995</v>
      </c>
      <c r="J157" s="58">
        <v>63.107999999999997</v>
      </c>
      <c r="K157" s="12"/>
      <c r="L157" s="12"/>
      <c r="M157" s="12"/>
      <c r="N157" s="12"/>
      <c r="O157" s="12"/>
      <c r="P157" s="12"/>
      <c r="Q157" s="12"/>
      <c r="R157" s="12"/>
      <c r="S157" s="12"/>
      <c r="T157" s="12">
        <f t="shared" si="8"/>
        <v>127.97299999999998</v>
      </c>
      <c r="U157" s="19"/>
    </row>
    <row r="158" spans="1:22" ht="13.5" customHeight="1" x14ac:dyDescent="0.45">
      <c r="A158" s="20">
        <v>5</v>
      </c>
      <c r="B158" s="56" t="s">
        <v>138</v>
      </c>
      <c r="C158" s="56" t="s">
        <v>196</v>
      </c>
      <c r="D158" s="57" t="s">
        <v>58</v>
      </c>
      <c r="E158" s="58"/>
      <c r="F158" s="59"/>
      <c r="G158" s="58"/>
      <c r="H158" s="58"/>
      <c r="I158" s="58"/>
      <c r="J158" s="59"/>
      <c r="K158" s="9"/>
      <c r="L158" s="9"/>
      <c r="M158" s="11">
        <v>61.283000000000001</v>
      </c>
      <c r="N158" s="11">
        <v>62.432000000000002</v>
      </c>
      <c r="O158" s="9"/>
      <c r="P158" s="9"/>
      <c r="Q158" s="10"/>
      <c r="R158" s="10"/>
      <c r="S158" s="10"/>
      <c r="T158" s="12">
        <f t="shared" si="8"/>
        <v>123.715</v>
      </c>
      <c r="U158" s="19"/>
    </row>
    <row r="159" spans="1:22" ht="13.5" customHeight="1" x14ac:dyDescent="0.45">
      <c r="A159" s="55">
        <v>6</v>
      </c>
      <c r="B159" s="56" t="s">
        <v>118</v>
      </c>
      <c r="C159" s="56" t="s">
        <v>208</v>
      </c>
      <c r="D159" s="57" t="s">
        <v>62</v>
      </c>
      <c r="E159" s="58"/>
      <c r="F159" s="59"/>
      <c r="G159" s="58"/>
      <c r="H159" s="58"/>
      <c r="I159" s="58"/>
      <c r="J159" s="59"/>
      <c r="K159" s="9"/>
      <c r="L159" s="9"/>
      <c r="M159" s="9"/>
      <c r="N159" s="9"/>
      <c r="O159" s="11">
        <v>60.78</v>
      </c>
      <c r="P159" s="9">
        <v>60.262999999999998</v>
      </c>
      <c r="Q159" s="10"/>
      <c r="R159" s="10"/>
      <c r="S159" s="10"/>
      <c r="T159" s="12">
        <f t="shared" si="8"/>
        <v>121.04300000000001</v>
      </c>
      <c r="U159" s="19"/>
    </row>
    <row r="160" spans="1:22" ht="13.5" customHeight="1" x14ac:dyDescent="0.45">
      <c r="A160" s="20">
        <v>7</v>
      </c>
      <c r="B160" s="40" t="s">
        <v>118</v>
      </c>
      <c r="C160" s="40" t="s">
        <v>207</v>
      </c>
      <c r="D160" s="39" t="s">
        <v>8</v>
      </c>
      <c r="E160" s="11"/>
      <c r="F160" s="9"/>
      <c r="G160" s="11"/>
      <c r="H160" s="11"/>
      <c r="I160" s="11"/>
      <c r="J160" s="9"/>
      <c r="K160" s="9"/>
      <c r="L160" s="9"/>
      <c r="M160" s="9"/>
      <c r="N160" s="9"/>
      <c r="O160" s="11">
        <v>0</v>
      </c>
      <c r="P160" s="11">
        <v>0</v>
      </c>
      <c r="Q160" s="10"/>
      <c r="R160" s="10"/>
      <c r="S160" s="10"/>
      <c r="T160" s="12">
        <f t="shared" si="8"/>
        <v>0</v>
      </c>
      <c r="U160" s="19"/>
    </row>
    <row r="161" spans="1:21" ht="13.5" customHeight="1" x14ac:dyDescent="0.4"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</row>
    <row r="162" spans="1:21" ht="28.15" customHeight="1" x14ac:dyDescent="0.65">
      <c r="A162" s="80" t="s">
        <v>101</v>
      </c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73"/>
    </row>
    <row r="163" spans="1:21" ht="13.5" customHeight="1" x14ac:dyDescent="0.4">
      <c r="A163" s="51" t="s">
        <v>17</v>
      </c>
      <c r="B163" s="48" t="s">
        <v>18</v>
      </c>
      <c r="C163" s="48" t="s">
        <v>19</v>
      </c>
      <c r="D163" s="48" t="s">
        <v>20</v>
      </c>
      <c r="E163" s="49">
        <v>45710</v>
      </c>
      <c r="F163" s="49">
        <v>45711</v>
      </c>
      <c r="G163" s="49">
        <v>45724</v>
      </c>
      <c r="H163" s="49">
        <v>45725</v>
      </c>
      <c r="I163" s="49">
        <v>45745</v>
      </c>
      <c r="J163" s="49">
        <v>45746</v>
      </c>
      <c r="K163" s="49">
        <v>45787</v>
      </c>
      <c r="L163" s="49">
        <v>45788</v>
      </c>
      <c r="M163" s="49">
        <v>45815</v>
      </c>
      <c r="N163" s="49">
        <v>45816</v>
      </c>
      <c r="O163" s="49">
        <v>45969</v>
      </c>
      <c r="P163" s="49">
        <v>45970</v>
      </c>
      <c r="Q163" s="49">
        <v>45990</v>
      </c>
      <c r="R163" s="49"/>
      <c r="S163" s="49">
        <v>45991</v>
      </c>
      <c r="T163" s="50" t="s">
        <v>16</v>
      </c>
      <c r="U163" s="52"/>
    </row>
    <row r="164" spans="1:21" ht="13.5" customHeight="1" x14ac:dyDescent="0.45">
      <c r="A164" s="20">
        <v>1</v>
      </c>
      <c r="B164" s="7" t="s">
        <v>35</v>
      </c>
      <c r="C164" s="7" t="s">
        <v>22</v>
      </c>
      <c r="D164" s="7" t="s">
        <v>8</v>
      </c>
      <c r="E164" s="12"/>
      <c r="F164" s="11">
        <v>61.447000000000003</v>
      </c>
      <c r="G164" s="11"/>
      <c r="H164" s="11">
        <v>0</v>
      </c>
      <c r="I164" s="11"/>
      <c r="J164" s="11">
        <v>0</v>
      </c>
      <c r="K164" s="9"/>
      <c r="L164" s="11">
        <v>0</v>
      </c>
      <c r="M164" s="9"/>
      <c r="N164" s="9"/>
      <c r="O164" s="9"/>
      <c r="P164" s="9"/>
      <c r="Q164" s="10"/>
      <c r="R164" s="10"/>
      <c r="S164" s="10"/>
      <c r="T164" s="12">
        <f>SUM(E164:S164)</f>
        <v>61.447000000000003</v>
      </c>
      <c r="U164" s="19"/>
    </row>
    <row r="165" spans="1:21" ht="13.5" customHeight="1" x14ac:dyDescent="0.4"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</row>
    <row r="166" spans="1:21" ht="22.9" customHeight="1" x14ac:dyDescent="0.65">
      <c r="A166" s="80" t="s">
        <v>122</v>
      </c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73"/>
    </row>
    <row r="167" spans="1:21" ht="13.5" customHeight="1" x14ac:dyDescent="0.4">
      <c r="A167" s="51" t="s">
        <v>17</v>
      </c>
      <c r="B167" s="48" t="s">
        <v>18</v>
      </c>
      <c r="C167" s="48" t="s">
        <v>19</v>
      </c>
      <c r="D167" s="48" t="s">
        <v>20</v>
      </c>
      <c r="E167" s="49">
        <v>45710</v>
      </c>
      <c r="F167" s="49">
        <v>45711</v>
      </c>
      <c r="G167" s="49">
        <v>45724</v>
      </c>
      <c r="H167" s="49">
        <v>45725</v>
      </c>
      <c r="I167" s="49">
        <v>45745</v>
      </c>
      <c r="J167" s="49">
        <v>45746</v>
      </c>
      <c r="K167" s="49">
        <v>45787</v>
      </c>
      <c r="L167" s="49">
        <v>45788</v>
      </c>
      <c r="M167" s="49">
        <v>45815</v>
      </c>
      <c r="N167" s="49">
        <v>45816</v>
      </c>
      <c r="O167" s="49">
        <v>45969</v>
      </c>
      <c r="P167" s="49">
        <v>45970</v>
      </c>
      <c r="Q167" s="49">
        <v>45990</v>
      </c>
      <c r="R167" s="49"/>
      <c r="S167" s="49">
        <v>45991</v>
      </c>
      <c r="T167" s="50" t="s">
        <v>16</v>
      </c>
      <c r="U167" s="52"/>
    </row>
    <row r="168" spans="1:21" ht="13.5" customHeight="1" x14ac:dyDescent="0.45">
      <c r="A168" s="20">
        <v>1</v>
      </c>
      <c r="B168" s="40" t="s">
        <v>188</v>
      </c>
      <c r="C168" s="40" t="s">
        <v>189</v>
      </c>
      <c r="D168" s="39" t="s">
        <v>8</v>
      </c>
      <c r="E168" s="12"/>
      <c r="F168" s="11"/>
      <c r="G168" s="11"/>
      <c r="H168" s="11"/>
      <c r="I168" s="10"/>
      <c r="J168" s="10"/>
      <c r="K168" s="9"/>
      <c r="L168" s="11">
        <v>60.395000000000003</v>
      </c>
      <c r="M168" s="11">
        <v>61.25</v>
      </c>
      <c r="N168" s="11">
        <v>61.908000000000001</v>
      </c>
      <c r="O168" s="9"/>
      <c r="P168" s="9"/>
      <c r="Q168" s="10"/>
      <c r="R168" s="10"/>
      <c r="S168" s="10"/>
      <c r="T168" s="12">
        <f>SUM(E168:S168)</f>
        <v>183.553</v>
      </c>
      <c r="U168" s="19"/>
    </row>
    <row r="169" spans="1:21" ht="13.5" customHeight="1" x14ac:dyDescent="0.45">
      <c r="A169" s="20">
        <v>2</v>
      </c>
      <c r="B169" s="40" t="s">
        <v>102</v>
      </c>
      <c r="C169" s="40" t="s">
        <v>120</v>
      </c>
      <c r="D169" s="39" t="s">
        <v>8</v>
      </c>
      <c r="E169" s="12"/>
      <c r="F169" s="11"/>
      <c r="G169" s="11">
        <v>64.605000000000004</v>
      </c>
      <c r="H169" s="11">
        <v>68.025999999999996</v>
      </c>
      <c r="I169" s="11"/>
      <c r="J169" s="9"/>
      <c r="K169" s="9"/>
      <c r="L169" s="9"/>
      <c r="M169" s="9"/>
      <c r="N169" s="9"/>
      <c r="O169" s="9"/>
      <c r="P169" s="9"/>
      <c r="Q169" s="10"/>
      <c r="R169" s="10"/>
      <c r="S169" s="10"/>
      <c r="T169" s="12">
        <f>SUM(E169:S169)</f>
        <v>132.631</v>
      </c>
      <c r="U169" s="19"/>
    </row>
    <row r="170" spans="1:21" ht="13.5" customHeight="1" x14ac:dyDescent="0.45">
      <c r="A170" s="20">
        <v>3</v>
      </c>
      <c r="B170" s="40" t="s">
        <v>134</v>
      </c>
      <c r="C170" s="40" t="s">
        <v>135</v>
      </c>
      <c r="D170" s="39" t="s">
        <v>58</v>
      </c>
      <c r="E170" s="12"/>
      <c r="F170" s="11"/>
      <c r="G170" s="11"/>
      <c r="H170" s="11"/>
      <c r="I170" s="10">
        <v>68.332999999999998</v>
      </c>
      <c r="J170" s="10">
        <v>0</v>
      </c>
      <c r="K170" s="9"/>
      <c r="L170" s="9"/>
      <c r="M170" s="9"/>
      <c r="N170" s="9"/>
      <c r="O170" s="9"/>
      <c r="P170" s="9"/>
      <c r="Q170" s="10"/>
      <c r="R170" s="10"/>
      <c r="S170" s="10"/>
      <c r="T170" s="12">
        <f>SUM(E170:S170)</f>
        <v>68.332999999999998</v>
      </c>
      <c r="U170" s="19"/>
    </row>
    <row r="171" spans="1:21" ht="13.5" customHeight="1" x14ac:dyDescent="0.4"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</row>
    <row r="172" spans="1:21" ht="25.9" customHeight="1" x14ac:dyDescent="0.65">
      <c r="A172" s="80" t="s">
        <v>43</v>
      </c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73"/>
    </row>
    <row r="173" spans="1:21" ht="13.5" customHeight="1" x14ac:dyDescent="0.4">
      <c r="A173" s="46" t="s">
        <v>17</v>
      </c>
      <c r="B173" s="47" t="s">
        <v>18</v>
      </c>
      <c r="C173" s="48" t="s">
        <v>19</v>
      </c>
      <c r="D173" s="48" t="s">
        <v>20</v>
      </c>
      <c r="E173" s="49">
        <v>45710</v>
      </c>
      <c r="F173" s="49">
        <v>45711</v>
      </c>
      <c r="G173" s="49">
        <v>45724</v>
      </c>
      <c r="H173" s="49">
        <v>45725</v>
      </c>
      <c r="I173" s="49">
        <v>45745</v>
      </c>
      <c r="J173" s="49">
        <v>45746</v>
      </c>
      <c r="K173" s="49">
        <v>45787</v>
      </c>
      <c r="L173" s="49">
        <v>45788</v>
      </c>
      <c r="M173" s="49">
        <v>45815</v>
      </c>
      <c r="N173" s="49">
        <v>45816</v>
      </c>
      <c r="O173" s="49">
        <v>45969</v>
      </c>
      <c r="P173" s="49">
        <v>45970</v>
      </c>
      <c r="Q173" s="49">
        <v>45990</v>
      </c>
      <c r="R173" s="49"/>
      <c r="S173" s="49">
        <v>45991</v>
      </c>
      <c r="T173" s="50" t="s">
        <v>16</v>
      </c>
      <c r="U173" s="52"/>
    </row>
    <row r="174" spans="1:21" ht="13.5" customHeight="1" x14ac:dyDescent="0.45">
      <c r="A174" s="20">
        <v>1</v>
      </c>
      <c r="B174" s="7" t="s">
        <v>35</v>
      </c>
      <c r="C174" s="7" t="s">
        <v>49</v>
      </c>
      <c r="D174" s="7" t="s">
        <v>8</v>
      </c>
      <c r="E174" s="11">
        <v>60.293999999999997</v>
      </c>
      <c r="F174" s="11"/>
      <c r="G174" s="11">
        <v>0</v>
      </c>
      <c r="H174" s="11"/>
      <c r="I174" s="11">
        <v>0</v>
      </c>
      <c r="J174" s="11"/>
      <c r="K174" s="11">
        <v>0</v>
      </c>
      <c r="L174" s="11"/>
      <c r="M174" s="11"/>
      <c r="N174" s="11">
        <v>0</v>
      </c>
      <c r="O174" s="11"/>
      <c r="P174" s="11"/>
      <c r="Q174" s="11"/>
      <c r="R174" s="11"/>
      <c r="S174" s="11"/>
      <c r="T174" s="12">
        <f>SUM(E174:S174)</f>
        <v>60.293999999999997</v>
      </c>
      <c r="U174" s="19"/>
    </row>
    <row r="175" spans="1:21" ht="13.5" customHeight="1" x14ac:dyDescent="0.4"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26"/>
      <c r="U175" s="19"/>
    </row>
    <row r="176" spans="1:21" ht="20.65" customHeight="1" x14ac:dyDescent="0.65">
      <c r="A176" s="80" t="s">
        <v>84</v>
      </c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73"/>
    </row>
    <row r="177" spans="1:21" ht="13.5" customHeight="1" x14ac:dyDescent="0.4">
      <c r="A177" s="46" t="s">
        <v>17</v>
      </c>
      <c r="B177" s="47" t="s">
        <v>18</v>
      </c>
      <c r="C177" s="48" t="s">
        <v>19</v>
      </c>
      <c r="D177" s="48" t="s">
        <v>20</v>
      </c>
      <c r="E177" s="49">
        <v>45710</v>
      </c>
      <c r="F177" s="49">
        <v>45711</v>
      </c>
      <c r="G177" s="49">
        <v>45724</v>
      </c>
      <c r="H177" s="49">
        <v>45725</v>
      </c>
      <c r="I177" s="49">
        <v>45745</v>
      </c>
      <c r="J177" s="49">
        <v>45746</v>
      </c>
      <c r="K177" s="49">
        <v>45787</v>
      </c>
      <c r="L177" s="49">
        <v>45788</v>
      </c>
      <c r="M177" s="49">
        <v>45815</v>
      </c>
      <c r="N177" s="49">
        <v>45816</v>
      </c>
      <c r="O177" s="49">
        <v>45969</v>
      </c>
      <c r="P177" s="49">
        <v>45970</v>
      </c>
      <c r="Q177" s="49">
        <v>45990</v>
      </c>
      <c r="R177" s="49"/>
      <c r="S177" s="49">
        <v>45991</v>
      </c>
      <c r="T177" s="50" t="s">
        <v>16</v>
      </c>
      <c r="U177" s="52" t="s">
        <v>221</v>
      </c>
    </row>
    <row r="178" spans="1:21" ht="13.5" customHeight="1" x14ac:dyDescent="0.45">
      <c r="A178" s="20">
        <v>1</v>
      </c>
      <c r="B178" s="7" t="s">
        <v>53</v>
      </c>
      <c r="C178" s="7" t="s">
        <v>54</v>
      </c>
      <c r="D178" s="7" t="s">
        <v>62</v>
      </c>
      <c r="E178" s="11">
        <v>67.352999999999994</v>
      </c>
      <c r="F178" s="9">
        <v>68.676000000000002</v>
      </c>
      <c r="G178" s="11">
        <v>68.382000000000005</v>
      </c>
      <c r="H178" s="9">
        <v>69.706000000000003</v>
      </c>
      <c r="I178" s="11"/>
      <c r="J178" s="11"/>
      <c r="K178" s="11"/>
      <c r="L178" s="9">
        <v>64.558999999999997</v>
      </c>
      <c r="M178" s="11">
        <v>66.176000000000002</v>
      </c>
      <c r="N178" s="9">
        <v>68.382000000000005</v>
      </c>
      <c r="O178" s="11">
        <v>75.88</v>
      </c>
      <c r="P178" s="9">
        <v>69.558999999999997</v>
      </c>
      <c r="Q178" s="11">
        <v>66.813999999999993</v>
      </c>
      <c r="R178" s="11"/>
      <c r="S178" s="9">
        <v>66.715000000000003</v>
      </c>
      <c r="T178" s="12">
        <f>SUM(E178:S178)</f>
        <v>752.202</v>
      </c>
      <c r="U178" s="19" cm="1">
        <f t="array" ref="U178">SUM(LARGE(E178:S178,{1,2,3,4,5,6,7,8}))/8</f>
        <v>69.344000000000008</v>
      </c>
    </row>
    <row r="179" spans="1:21" ht="13.5" customHeight="1" x14ac:dyDescent="0.45">
      <c r="A179" s="20">
        <v>2</v>
      </c>
      <c r="B179" s="23"/>
      <c r="C179" s="23"/>
      <c r="D179" s="23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2">
        <f>SUM(E179:S179)</f>
        <v>0</v>
      </c>
      <c r="U179" s="19"/>
    </row>
    <row r="180" spans="1:21" ht="13.5" customHeight="1" x14ac:dyDescent="0.4"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</row>
    <row r="181" spans="1:21" ht="22.9" customHeight="1" x14ac:dyDescent="0.65">
      <c r="A181" s="80" t="s">
        <v>166</v>
      </c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73"/>
    </row>
    <row r="182" spans="1:21" ht="13.5" customHeight="1" x14ac:dyDescent="0.4">
      <c r="A182" s="46" t="s">
        <v>17</v>
      </c>
      <c r="B182" s="47" t="s">
        <v>18</v>
      </c>
      <c r="C182" s="48" t="s">
        <v>19</v>
      </c>
      <c r="D182" s="48" t="s">
        <v>20</v>
      </c>
      <c r="E182" s="49">
        <v>45710</v>
      </c>
      <c r="F182" s="49">
        <v>45711</v>
      </c>
      <c r="G182" s="49">
        <v>45724</v>
      </c>
      <c r="H182" s="49">
        <v>45725</v>
      </c>
      <c r="I182" s="49">
        <v>45745</v>
      </c>
      <c r="J182" s="49">
        <v>45746</v>
      </c>
      <c r="K182" s="49">
        <v>45787</v>
      </c>
      <c r="L182" s="49">
        <v>45788</v>
      </c>
      <c r="M182" s="49">
        <v>45815</v>
      </c>
      <c r="N182" s="49">
        <v>45816</v>
      </c>
      <c r="O182" s="49">
        <v>45969</v>
      </c>
      <c r="P182" s="49">
        <v>45970</v>
      </c>
      <c r="Q182" s="49">
        <v>45990</v>
      </c>
      <c r="R182" s="49"/>
      <c r="S182" s="49">
        <v>45991</v>
      </c>
      <c r="T182" s="50" t="s">
        <v>16</v>
      </c>
      <c r="U182" s="52" t="s">
        <v>221</v>
      </c>
    </row>
    <row r="183" spans="1:21" ht="13.5" customHeight="1" x14ac:dyDescent="0.45">
      <c r="A183" s="20">
        <v>1</v>
      </c>
      <c r="B183" s="7" t="s">
        <v>53</v>
      </c>
      <c r="C183" s="7" t="s">
        <v>167</v>
      </c>
      <c r="D183" s="7" t="s">
        <v>62</v>
      </c>
      <c r="E183" s="11"/>
      <c r="F183" s="9"/>
      <c r="G183" s="11"/>
      <c r="H183" s="9"/>
      <c r="I183" s="11"/>
      <c r="J183" s="11"/>
      <c r="K183" s="11">
        <v>65.921000000000006</v>
      </c>
      <c r="L183" s="11">
        <v>68.552999999999997</v>
      </c>
      <c r="M183" s="9">
        <v>66.117000000000004</v>
      </c>
      <c r="N183" s="9">
        <v>67.34</v>
      </c>
      <c r="O183" s="11">
        <v>71.52</v>
      </c>
      <c r="P183" s="9">
        <v>71.915000000000006</v>
      </c>
      <c r="Q183" s="11">
        <v>64.165999999999997</v>
      </c>
      <c r="R183" s="11"/>
      <c r="S183" s="9">
        <v>63.121000000000002</v>
      </c>
      <c r="T183" s="12">
        <f>SUM(E183:S183)</f>
        <v>538.65300000000002</v>
      </c>
      <c r="U183" s="19" cm="1">
        <f t="array" ref="U183">SUM(LARGE(E183:S183,{1,2,3,4,5,6,7,8}))/8</f>
        <v>67.331625000000003</v>
      </c>
    </row>
    <row r="184" spans="1:21" ht="13.5" customHeight="1" x14ac:dyDescent="0.4">
      <c r="A184" s="1"/>
    </row>
    <row r="185" spans="1:21" ht="13.5" customHeight="1" x14ac:dyDescent="0.45">
      <c r="A185" s="27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9"/>
      <c r="U185" s="19"/>
    </row>
    <row r="186" spans="1:21" ht="22.9" customHeight="1" x14ac:dyDescent="0.65">
      <c r="A186" s="80" t="s">
        <v>36</v>
      </c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73"/>
    </row>
    <row r="187" spans="1:21" ht="13.5" customHeight="1" x14ac:dyDescent="0.4">
      <c r="A187" s="46" t="s">
        <v>17</v>
      </c>
      <c r="B187" s="47" t="s">
        <v>18</v>
      </c>
      <c r="C187" s="48" t="s">
        <v>19</v>
      </c>
      <c r="D187" s="48" t="s">
        <v>20</v>
      </c>
      <c r="E187" s="49">
        <v>45710</v>
      </c>
      <c r="F187" s="49">
        <v>45711</v>
      </c>
      <c r="G187" s="49">
        <v>45724</v>
      </c>
      <c r="H187" s="49">
        <v>45725</v>
      </c>
      <c r="I187" s="49">
        <v>45745</v>
      </c>
      <c r="J187" s="49">
        <v>45746</v>
      </c>
      <c r="K187" s="49">
        <v>45787</v>
      </c>
      <c r="L187" s="49">
        <v>45788</v>
      </c>
      <c r="M187" s="49">
        <v>45815</v>
      </c>
      <c r="N187" s="49">
        <v>45816</v>
      </c>
      <c r="O187" s="49">
        <v>45969</v>
      </c>
      <c r="P187" s="49">
        <v>45970</v>
      </c>
      <c r="Q187" s="49">
        <v>45990</v>
      </c>
      <c r="R187" s="49"/>
      <c r="S187" s="49">
        <v>45991</v>
      </c>
      <c r="T187" s="50" t="s">
        <v>16</v>
      </c>
      <c r="U187" s="52"/>
    </row>
    <row r="188" spans="1:21" ht="13.5" customHeight="1" x14ac:dyDescent="0.45">
      <c r="A188" s="20">
        <v>1</v>
      </c>
      <c r="B188" s="7" t="s">
        <v>40</v>
      </c>
      <c r="C188" s="7" t="s">
        <v>86</v>
      </c>
      <c r="D188" s="7" t="s">
        <v>52</v>
      </c>
      <c r="E188" s="11">
        <v>69.599999999999994</v>
      </c>
      <c r="F188" s="11">
        <v>70</v>
      </c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2">
        <f>SUM(E188:S188)</f>
        <v>139.6</v>
      </c>
      <c r="U188" s="19"/>
    </row>
    <row r="189" spans="1:21" ht="13.5" customHeight="1" x14ac:dyDescent="0.45">
      <c r="A189" s="27"/>
      <c r="B189" s="14"/>
      <c r="C189" s="14"/>
      <c r="D189" s="14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9"/>
      <c r="U189" s="19"/>
    </row>
    <row r="190" spans="1:21" ht="18.75" customHeight="1" x14ac:dyDescent="0.65">
      <c r="A190" s="80" t="s">
        <v>44</v>
      </c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73"/>
    </row>
    <row r="191" spans="1:21" ht="13.5" customHeight="1" x14ac:dyDescent="0.4">
      <c r="A191" s="51" t="s">
        <v>17</v>
      </c>
      <c r="B191" s="48" t="s">
        <v>18</v>
      </c>
      <c r="C191" s="48" t="s">
        <v>19</v>
      </c>
      <c r="D191" s="48" t="s">
        <v>20</v>
      </c>
      <c r="E191" s="49">
        <v>45710</v>
      </c>
      <c r="F191" s="49">
        <v>45711</v>
      </c>
      <c r="G191" s="49">
        <v>45724</v>
      </c>
      <c r="H191" s="49">
        <v>45725</v>
      </c>
      <c r="I191" s="49">
        <v>45745</v>
      </c>
      <c r="J191" s="49">
        <v>45746</v>
      </c>
      <c r="K191" s="49">
        <v>45787</v>
      </c>
      <c r="L191" s="49">
        <v>45788</v>
      </c>
      <c r="M191" s="49">
        <v>45815</v>
      </c>
      <c r="N191" s="49">
        <v>45816</v>
      </c>
      <c r="O191" s="49">
        <v>45969</v>
      </c>
      <c r="P191" s="49">
        <v>45970</v>
      </c>
      <c r="Q191" s="49">
        <v>45990</v>
      </c>
      <c r="R191" s="49"/>
      <c r="S191" s="49">
        <v>45991</v>
      </c>
      <c r="T191" s="52" t="s">
        <v>16</v>
      </c>
      <c r="U191" s="52"/>
    </row>
    <row r="192" spans="1:21" ht="13.5" customHeight="1" x14ac:dyDescent="0.45">
      <c r="A192" s="64">
        <v>1</v>
      </c>
      <c r="B192" s="66" t="s">
        <v>32</v>
      </c>
      <c r="C192" s="66" t="s">
        <v>85</v>
      </c>
      <c r="D192" s="66" t="s">
        <v>52</v>
      </c>
      <c r="E192" s="68">
        <v>68.8</v>
      </c>
      <c r="F192" s="68">
        <v>70.2</v>
      </c>
      <c r="G192" s="68"/>
      <c r="H192" s="68"/>
      <c r="I192" s="68"/>
      <c r="J192" s="68"/>
      <c r="K192" s="68"/>
      <c r="L192" s="68"/>
      <c r="M192" s="68">
        <v>0</v>
      </c>
      <c r="N192" s="68">
        <v>70</v>
      </c>
      <c r="O192" s="68"/>
      <c r="P192" s="68"/>
      <c r="Q192" s="68"/>
      <c r="R192" s="68"/>
      <c r="S192" s="68"/>
      <c r="T192" s="54">
        <f>SUM(E192:S192)</f>
        <v>209</v>
      </c>
      <c r="U192" s="19"/>
    </row>
    <row r="193" spans="1:21" ht="13.5" customHeight="1" x14ac:dyDescent="0.45">
      <c r="A193" s="65">
        <v>2</v>
      </c>
      <c r="B193" s="67" t="s">
        <v>102</v>
      </c>
      <c r="C193" s="67" t="s">
        <v>103</v>
      </c>
      <c r="D193" s="67" t="s">
        <v>8</v>
      </c>
      <c r="E193" s="67"/>
      <c r="F193" s="67"/>
      <c r="G193" s="69">
        <v>69.8</v>
      </c>
      <c r="H193" s="69">
        <v>73.599999999999994</v>
      </c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3">
        <f>SUM(E193:S193)</f>
        <v>143.39999999999998</v>
      </c>
      <c r="U193" s="19"/>
    </row>
    <row r="194" spans="1:21" ht="13.5" customHeight="1" x14ac:dyDescent="0.45">
      <c r="A194" s="53">
        <v>3</v>
      </c>
      <c r="B194" s="7" t="s">
        <v>177</v>
      </c>
      <c r="C194" s="7" t="s">
        <v>146</v>
      </c>
      <c r="D194" s="7" t="s">
        <v>8</v>
      </c>
      <c r="E194" s="11"/>
      <c r="F194" s="11"/>
      <c r="G194" s="11"/>
      <c r="H194" s="11"/>
      <c r="I194" s="11"/>
      <c r="J194" s="11"/>
      <c r="K194" s="11">
        <v>61.756999999999998</v>
      </c>
      <c r="L194" s="11"/>
      <c r="M194" s="11"/>
      <c r="N194" s="11"/>
      <c r="O194" s="11"/>
      <c r="P194" s="11"/>
      <c r="Q194" s="11"/>
      <c r="R194" s="11"/>
      <c r="S194" s="11"/>
      <c r="T194" s="12">
        <f>SUM(E194:S194)</f>
        <v>61.756999999999998</v>
      </c>
      <c r="U194" s="19"/>
    </row>
    <row r="196" spans="1:21" ht="19.899999999999999" customHeight="1" x14ac:dyDescent="0.65">
      <c r="A196" s="80" t="s">
        <v>123</v>
      </c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73"/>
    </row>
    <row r="197" spans="1:21" ht="13.5" customHeight="1" x14ac:dyDescent="0.4">
      <c r="A197" s="46" t="s">
        <v>17</v>
      </c>
      <c r="B197" s="47" t="s">
        <v>18</v>
      </c>
      <c r="C197" s="48" t="s">
        <v>19</v>
      </c>
      <c r="D197" s="48" t="s">
        <v>20</v>
      </c>
      <c r="E197" s="49">
        <v>45710</v>
      </c>
      <c r="F197" s="49">
        <v>45711</v>
      </c>
      <c r="G197" s="49">
        <v>45724</v>
      </c>
      <c r="H197" s="49">
        <v>45725</v>
      </c>
      <c r="I197" s="49">
        <v>45745</v>
      </c>
      <c r="J197" s="49">
        <v>45746</v>
      </c>
      <c r="K197" s="49">
        <v>45787</v>
      </c>
      <c r="L197" s="49">
        <v>45788</v>
      </c>
      <c r="M197" s="49">
        <v>45815</v>
      </c>
      <c r="N197" s="49">
        <v>45816</v>
      </c>
      <c r="O197" s="49">
        <v>45969</v>
      </c>
      <c r="P197" s="49">
        <v>45970</v>
      </c>
      <c r="Q197" s="49">
        <v>45990</v>
      </c>
      <c r="R197" s="49"/>
      <c r="S197" s="49">
        <v>45991</v>
      </c>
      <c r="T197" s="50" t="s">
        <v>16</v>
      </c>
      <c r="U197" s="52"/>
    </row>
    <row r="198" spans="1:21" ht="13.5" customHeight="1" x14ac:dyDescent="0.45">
      <c r="A198" s="20">
        <v>1</v>
      </c>
      <c r="B198" s="7" t="s">
        <v>124</v>
      </c>
      <c r="C198" s="7" t="s">
        <v>125</v>
      </c>
      <c r="D198" s="7" t="s">
        <v>112</v>
      </c>
      <c r="E198" s="11"/>
      <c r="F198" s="11"/>
      <c r="G198" s="11">
        <v>0</v>
      </c>
      <c r="H198" s="11">
        <v>0</v>
      </c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2">
        <f>SUM(E198:S198)</f>
        <v>0</v>
      </c>
      <c r="U198" s="19"/>
    </row>
    <row r="200" spans="1:21" ht="21.75" customHeight="1" x14ac:dyDescent="0.65">
      <c r="A200" s="80" t="s">
        <v>190</v>
      </c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73"/>
    </row>
    <row r="201" spans="1:21" ht="13.5" customHeight="1" x14ac:dyDescent="0.4">
      <c r="A201" s="46" t="s">
        <v>17</v>
      </c>
      <c r="B201" s="47" t="s">
        <v>18</v>
      </c>
      <c r="C201" s="48" t="s">
        <v>19</v>
      </c>
      <c r="D201" s="48" t="s">
        <v>20</v>
      </c>
      <c r="E201" s="49">
        <v>45710</v>
      </c>
      <c r="F201" s="49">
        <v>45711</v>
      </c>
      <c r="G201" s="49">
        <v>45724</v>
      </c>
      <c r="H201" s="49">
        <v>45725</v>
      </c>
      <c r="I201" s="49">
        <v>45745</v>
      </c>
      <c r="J201" s="49">
        <v>45746</v>
      </c>
      <c r="K201" s="49">
        <v>45787</v>
      </c>
      <c r="L201" s="49">
        <v>45788</v>
      </c>
      <c r="M201" s="49">
        <v>45815</v>
      </c>
      <c r="N201" s="49">
        <v>45816</v>
      </c>
      <c r="O201" s="49">
        <v>45969</v>
      </c>
      <c r="P201" s="49">
        <v>45970</v>
      </c>
      <c r="Q201" s="49">
        <v>45990</v>
      </c>
      <c r="R201" s="49"/>
      <c r="S201" s="49">
        <v>45991</v>
      </c>
      <c r="T201" s="50" t="s">
        <v>16</v>
      </c>
      <c r="U201" s="52"/>
    </row>
    <row r="202" spans="1:21" ht="13.5" customHeight="1" x14ac:dyDescent="0.45">
      <c r="A202" s="20">
        <v>1</v>
      </c>
      <c r="B202" s="23" t="s">
        <v>156</v>
      </c>
      <c r="C202" s="23" t="s">
        <v>135</v>
      </c>
      <c r="D202" s="23" t="s">
        <v>58</v>
      </c>
      <c r="E202" s="23"/>
      <c r="F202" s="23"/>
      <c r="G202" s="23"/>
      <c r="H202" s="23"/>
      <c r="I202" s="23"/>
      <c r="J202" s="23"/>
      <c r="K202" s="23"/>
      <c r="L202" s="23"/>
      <c r="M202" s="29">
        <v>72.713999999999999</v>
      </c>
      <c r="N202" s="44">
        <v>68.849999999999994</v>
      </c>
      <c r="O202" s="23"/>
      <c r="P202" s="23"/>
      <c r="Q202" s="23"/>
      <c r="R202" s="23"/>
      <c r="S202" s="23"/>
      <c r="T202" s="12">
        <f>SUM(E202:S202)</f>
        <v>141.56399999999999</v>
      </c>
      <c r="U202" s="19"/>
    </row>
    <row r="203" spans="1:21" ht="13.5" customHeight="1" x14ac:dyDescent="0.45">
      <c r="A203" s="6">
        <v>2</v>
      </c>
      <c r="B203" s="7" t="s">
        <v>156</v>
      </c>
      <c r="C203" s="7" t="s">
        <v>173</v>
      </c>
      <c r="D203" s="7" t="s">
        <v>58</v>
      </c>
      <c r="E203" s="11"/>
      <c r="F203" s="11"/>
      <c r="G203" s="11"/>
      <c r="H203" s="11"/>
      <c r="I203" s="11"/>
      <c r="J203" s="11"/>
      <c r="K203" s="11"/>
      <c r="L203" s="11"/>
      <c r="M203" s="11">
        <v>64.91</v>
      </c>
      <c r="N203" s="11">
        <v>68.195999999999998</v>
      </c>
      <c r="O203" s="11"/>
      <c r="P203" s="11"/>
      <c r="Q203" s="11"/>
      <c r="R203" s="11"/>
      <c r="S203" s="11"/>
      <c r="T203" s="12">
        <f>SUM(E203:S203)</f>
        <v>133.10599999999999</v>
      </c>
      <c r="U203" s="19"/>
    </row>
    <row r="204" spans="1:21" ht="13.5" customHeight="1" x14ac:dyDescent="0.45">
      <c r="A204" s="6">
        <v>3</v>
      </c>
      <c r="B204" s="23" t="s">
        <v>156</v>
      </c>
      <c r="C204" s="23" t="s">
        <v>157</v>
      </c>
      <c r="D204" s="23" t="s">
        <v>58</v>
      </c>
      <c r="E204" s="23"/>
      <c r="F204" s="23"/>
      <c r="G204" s="23"/>
      <c r="H204" s="23"/>
      <c r="I204" s="23"/>
      <c r="J204" s="23"/>
      <c r="K204" s="23"/>
      <c r="L204" s="23"/>
      <c r="M204" s="29">
        <v>67.5</v>
      </c>
      <c r="N204" s="23"/>
      <c r="O204" s="23"/>
      <c r="P204" s="23"/>
      <c r="Q204" s="23"/>
      <c r="R204" s="23"/>
      <c r="S204" s="23"/>
      <c r="T204" s="12">
        <f>SUM(E204:S204)</f>
        <v>67.5</v>
      </c>
      <c r="U204" s="19"/>
    </row>
  </sheetData>
  <autoFilter ref="A56:D76" xr:uid="{DE6FE453-B857-42E5-9CD2-4609226CEFF1}"/>
  <sortState xmlns:xlrd2="http://schemas.microsoft.com/office/spreadsheetml/2017/richdata2" ref="B111:X114">
    <sortCondition descending="1" ref="W111:W114"/>
  </sortState>
  <mergeCells count="22">
    <mergeCell ref="A176:T176"/>
    <mergeCell ref="A166:T166"/>
    <mergeCell ref="A196:T196"/>
    <mergeCell ref="A186:T186"/>
    <mergeCell ref="A190:T190"/>
    <mergeCell ref="A181:T181"/>
    <mergeCell ref="A200:T200"/>
    <mergeCell ref="A1:T1"/>
    <mergeCell ref="A6:T6"/>
    <mergeCell ref="A24:T24"/>
    <mergeCell ref="A162:T162"/>
    <mergeCell ref="A172:T172"/>
    <mergeCell ref="A55:T55"/>
    <mergeCell ref="A78:T78"/>
    <mergeCell ref="A142:T142"/>
    <mergeCell ref="A152:T152"/>
    <mergeCell ref="A89:T89"/>
    <mergeCell ref="A109:T109"/>
    <mergeCell ref="A36:T37"/>
    <mergeCell ref="A125:T125"/>
    <mergeCell ref="A130:T130"/>
    <mergeCell ref="A137:T137"/>
  </mergeCells>
  <phoneticPr fontId="1" type="noConversion"/>
  <pageMargins left="0.7" right="0.7" top="0.75" bottom="0.75" header="0.3" footer="0.3"/>
  <pageSetup scale="94" orientation="landscape" r:id="rId1"/>
  <headerFooter>
    <oddHeader xml:space="preserve">&amp;C&amp;"+,Regular"&amp;24&amp;G
Ranking de Adiestramiento 2025                       
</oddHeader>
  </headerFooter>
  <rowBreaks count="3" manualBreakCount="3">
    <brk id="53" max="16383" man="1"/>
    <brk id="106" max="16383" man="1"/>
    <brk id="140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2025-03-09T21:07:24Z</cp:lastPrinted>
  <dcterms:created xsi:type="dcterms:W3CDTF">2024-02-19T21:54:31Z</dcterms:created>
  <dcterms:modified xsi:type="dcterms:W3CDTF">2025-12-20T13:15:46Z</dcterms:modified>
</cp:coreProperties>
</file>